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showInkAnnotation="0" defaultThemeVersion="166925"/>
  <mc:AlternateContent xmlns:mc="http://schemas.openxmlformats.org/markup-compatibility/2006">
    <mc:Choice Requires="x15">
      <x15ac:absPath xmlns:x15ac="http://schemas.microsoft.com/office/spreadsheetml/2010/11/ac" url="/Users/anita/Desktop/"/>
    </mc:Choice>
  </mc:AlternateContent>
  <xr:revisionPtr revIDLastSave="0" documentId="13_ncr:1_{7B6A5AE4-36F0-6642-8C76-91DCF94DA63A}" xr6:coauthVersionLast="47" xr6:coauthVersionMax="47" xr10:uidLastSave="{00000000-0000-0000-0000-000000000000}"/>
  <bookViews>
    <workbookView xWindow="13400" yWindow="1260" windowWidth="11920" windowHeight="15420" xr2:uid="{8E78B5EE-10C7-49A1-9F09-77E3CCB518BD}"/>
  </bookViews>
  <sheets>
    <sheet name="FLCB Buydown Calculator" sheetId="1" r:id="rId1"/>
  </sheets>
  <definedNames>
    <definedName name="_xlnm.Print_Area" localSheetId="0">'FLCB Buydown Calculator'!$A$1:$H$29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2" i="1" l="1"/>
  <c r="F23" i="1"/>
  <c r="F21" i="1"/>
  <c r="F20" i="1"/>
  <c r="D23" i="1"/>
  <c r="B23" i="1" l="1"/>
  <c r="B16" i="1"/>
  <c r="E14" i="1" s="1"/>
  <c r="B10" i="1"/>
  <c r="E8" i="1" s="1"/>
  <c r="D22" i="1"/>
  <c r="D21" i="1"/>
  <c r="D20" i="1"/>
  <c r="D14" i="1"/>
  <c r="F14" i="1" s="1"/>
  <c r="D13" i="1"/>
  <c r="F13" i="1" s="1"/>
  <c r="D15" i="1"/>
  <c r="F15" i="1" s="1"/>
  <c r="D8" i="1"/>
  <c r="F8" i="1" s="1"/>
  <c r="D7" i="1"/>
  <c r="F7" i="1" s="1"/>
  <c r="E20" i="1" l="1"/>
  <c r="G20" i="1" s="1"/>
  <c r="H20" i="1" s="1"/>
  <c r="E21" i="1"/>
  <c r="E13" i="1"/>
  <c r="G13" i="1" s="1"/>
  <c r="H13" i="1" s="1"/>
  <c r="E15" i="1"/>
  <c r="G15" i="1" s="1"/>
  <c r="H15" i="1" s="1"/>
  <c r="E23" i="1"/>
  <c r="E22" i="1"/>
  <c r="G22" i="1" s="1"/>
  <c r="H22" i="1" s="1"/>
  <c r="G21" i="1"/>
  <c r="H21" i="1" s="1"/>
  <c r="G23" i="1"/>
  <c r="H23" i="1" s="1"/>
  <c r="E7" i="1"/>
  <c r="G7" i="1" s="1"/>
  <c r="H7" i="1" s="1"/>
  <c r="G14" i="1"/>
  <c r="H14" i="1" s="1"/>
  <c r="H24" i="1" l="1"/>
  <c r="G8" i="1"/>
  <c r="H8" i="1" s="1"/>
  <c r="H9" i="1" s="1"/>
  <c r="H16" i="1"/>
</calcChain>
</file>

<file path=xl/sharedStrings.xml><?xml version="1.0" encoding="utf-8"?>
<sst xmlns="http://schemas.openxmlformats.org/spreadsheetml/2006/main" count="56" uniqueCount="26">
  <si>
    <t>1-0 Temporary Buydown</t>
  </si>
  <si>
    <t>Year</t>
  </si>
  <si>
    <t>Rate</t>
  </si>
  <si>
    <t>Payment by Borrower</t>
  </si>
  <si>
    <t>Loan Amount</t>
  </si>
  <si>
    <t>Monthly rate</t>
  </si>
  <si>
    <t xml:space="preserve"> </t>
  </si>
  <si>
    <t>3-30</t>
  </si>
  <si>
    <t>4-30</t>
  </si>
  <si>
    <t>Total Monthly Payment</t>
  </si>
  <si>
    <t>Total Buydown Funds</t>
  </si>
  <si>
    <t xml:space="preserve">Annual 
Buydown </t>
  </si>
  <si>
    <t>Monthly 
Buydown Amount</t>
  </si>
  <si>
    <t>Revised 12/15/2022</t>
  </si>
  <si>
    <t>To complete the calculation, enter loan parameters ONLY in the highlighted cells in column B</t>
  </si>
  <si>
    <t>Borrower:</t>
  </si>
  <si>
    <t>Loan Number:</t>
  </si>
  <si>
    <t xml:space="preserve">Temporary Buydown Calculation completed by: </t>
  </si>
  <si>
    <t>Date:</t>
  </si>
  <si>
    <r>
      <t>Temporary Interest Buydown Calculator</t>
    </r>
    <r>
      <rPr>
        <sz val="14"/>
        <color theme="1"/>
        <rFont val="Calibri"/>
        <family val="2"/>
        <scheme val="minor"/>
      </rPr>
      <t>*</t>
    </r>
  </si>
  <si>
    <r>
      <rPr>
        <i/>
        <sz val="9"/>
        <color theme="1"/>
        <rFont val="Calibri"/>
        <family val="2"/>
        <scheme val="minor"/>
      </rPr>
      <t xml:space="preserve">*These calculators are designed to be informational tools only, and when used alone, do not constitute home loan advice. The results presented by these calculators are an approximation of loan payments and buydown amounts. Final calculations will be presented in your closing documents. FLCBank is not responsible for any human or mechanical errors or omissions in this calculation tool. 
</t>
    </r>
    <r>
      <rPr>
        <b/>
        <sz val="9"/>
        <color theme="1"/>
        <rFont val="Calibri"/>
        <family val="2"/>
        <scheme val="minor"/>
      </rPr>
      <t xml:space="preserve">
This document is intended for use only by Real Estate and Lending Professionals only and not for distribution to consumers.</t>
    </r>
    <r>
      <rPr>
        <sz val="9"/>
        <color theme="1"/>
        <rFont val="Calibri"/>
        <family val="2"/>
        <scheme val="minor"/>
      </rPr>
      <t xml:space="preserve"> 
This is not a commitment to lend. Full product guidelines should be referenced at www.flcbmtg.com. All home lending products are subject to credit and property approval. Rates, program terms, and conditions are subject to change without notice. Not all 
products are available in all states or for all amounts. Other restrictions and limitations apply. FLCBank is a registered 
trademark of Florida Capital Bank, N.A. Home lending products are offered through Florida Capital Bank, N.A. NMLS 790396.</t>
    </r>
  </si>
  <si>
    <t>2-1 Temporary Buydown</t>
  </si>
  <si>
    <t>3-2-1 Temporary Buydown</t>
  </si>
  <si>
    <t>Note Rate</t>
  </si>
  <si>
    <t>Term by Months</t>
  </si>
  <si>
    <t>2-30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</si>
</sst>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164" formatCode="&quot;$&quot;#,##0"/>
    <numFmt numFmtId="165" formatCode="0.0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b/>
      <sz val="14"/>
      <color theme="0"/>
      <name val="Calibri"/>
      <family val="2"/>
      <scheme val="minor"/>
    </font>
    <font>
      <b/>
      <sz val="9"/>
      <color theme="1"/>
      <name val="Calibri"/>
      <family val="2"/>
      <scheme val="minor"/>
    </font>
    <font>
      <b/>
      <sz val="20"/>
      <color theme="1"/>
      <name val="Calibri"/>
      <family val="2"/>
      <scheme val="minor"/>
    </font>
    <font>
      <b/>
      <sz val="11"/>
      <color theme="0"/>
      <name val="Calibri"/>
      <family val="2"/>
      <scheme val="minor"/>
    </font>
    <font>
      <sz val="11"/>
      <color theme="0"/>
      <name val="Calibri"/>
      <family val="2"/>
      <scheme val="minor"/>
    </font>
    <font>
      <b/>
      <sz val="18"/>
      <color theme="1"/>
      <name val="Calibri"/>
      <family val="2"/>
      <scheme val="minor"/>
    </font>
    <font>
      <sz val="10"/>
      <color theme="1"/>
      <name val="Calibri"/>
      <family val="2"/>
      <scheme val="minor"/>
    </font>
    <font>
      <sz val="14"/>
      <color theme="1"/>
      <name val="Calibri"/>
      <family val="2"/>
      <scheme val="minor"/>
    </font>
    <font>
      <i/>
      <sz val="9"/>
      <color theme="1"/>
      <name val="Calibri"/>
      <family val="2"/>
      <scheme val="minor"/>
    </font>
  </fonts>
  <fills count="7">
    <fill>
      <patternFill patternType="none"/>
    </fill>
    <fill>
      <patternFill patternType="gray125"/>
    </fill>
    <fill>
      <patternFill patternType="solid">
        <fgColor rgb="FF0070C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37">
    <border>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499984740745262"/>
      </top>
      <bottom style="thin">
        <color theme="1" tint="0.499984740745262"/>
      </bottom>
      <diagonal/>
    </border>
    <border>
      <left style="medium">
        <color theme="1" tint="0.34998626667073579"/>
      </left>
      <right style="thin">
        <color theme="1" tint="0.34998626667073579"/>
      </right>
      <top style="medium">
        <color theme="1" tint="0.34998626667073579"/>
      </top>
      <bottom/>
      <diagonal/>
    </border>
    <border>
      <left style="thin">
        <color theme="1" tint="0.34998626667073579"/>
      </left>
      <right style="thin">
        <color theme="1" tint="0.34998626667073579"/>
      </right>
      <top style="medium">
        <color theme="1" tint="0.34998626667073579"/>
      </top>
      <bottom/>
      <diagonal/>
    </border>
    <border>
      <left style="thin">
        <color theme="1" tint="0.34998626667073579"/>
      </left>
      <right style="medium">
        <color theme="1" tint="0.34998626667073579"/>
      </right>
      <top style="medium">
        <color theme="1" tint="0.34998626667073579"/>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top style="thin">
        <color theme="1" tint="0.34998626667073579"/>
      </top>
      <bottom style="medium">
        <color theme="1" tint="0.34998626667073579"/>
      </bottom>
      <diagonal/>
    </border>
    <border>
      <left/>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499984740745262"/>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medium">
        <color theme="1" tint="0.34998626667073579"/>
      </right>
      <top style="thin">
        <color theme="1" tint="0.34998626667073579"/>
      </top>
      <bottom/>
      <diagonal/>
    </border>
    <border>
      <left style="medium">
        <color theme="1" tint="0.34998626667073579"/>
      </left>
      <right/>
      <top style="medium">
        <color theme="1" tint="0.34998626667073579"/>
      </top>
      <bottom style="medium">
        <color theme="1" tint="0.34998626667073579"/>
      </bottom>
      <diagonal/>
    </border>
    <border>
      <left/>
      <right style="thin">
        <color theme="1" tint="0.34998626667073579"/>
      </right>
      <top style="medium">
        <color theme="1" tint="0.34998626667073579"/>
      </top>
      <bottom style="medium">
        <color theme="1" tint="0.34998626667073579"/>
      </bottom>
      <diagonal/>
    </border>
    <border>
      <left style="thin">
        <color theme="1" tint="0.34998626667073579"/>
      </left>
      <right style="medium">
        <color theme="1" tint="0.34998626667073579"/>
      </right>
      <top style="medium">
        <color theme="1" tint="0.34998626667073579"/>
      </top>
      <bottom style="medium">
        <color theme="1" tint="0.34998626667073579"/>
      </bottom>
      <diagonal/>
    </border>
    <border>
      <left/>
      <right/>
      <top/>
      <bottom style="thin">
        <color indexed="64"/>
      </bottom>
      <diagonal/>
    </border>
    <border>
      <left/>
      <right/>
      <top style="thin">
        <color indexed="64"/>
      </top>
      <bottom style="thin">
        <color auto="1"/>
      </bottom>
      <diagonal/>
    </border>
    <border>
      <left/>
      <right/>
      <top style="medium">
        <color theme="1" tint="0.499984740745262"/>
      </top>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
      <left style="medium">
        <color theme="1" tint="0.34998626667073579"/>
      </left>
      <right style="thin">
        <color auto="1"/>
      </right>
      <top style="medium">
        <color theme="1" tint="0.34998626667073579"/>
      </top>
      <bottom style="medium">
        <color theme="1" tint="0.34998626667073579"/>
      </bottom>
      <diagonal/>
    </border>
    <border>
      <left style="thin">
        <color auto="1"/>
      </left>
      <right style="medium">
        <color theme="1" tint="0.34998626667073579"/>
      </right>
      <top style="medium">
        <color theme="1" tint="0.34998626667073579"/>
      </top>
      <bottom style="medium">
        <color theme="1" tint="0.34998626667073579"/>
      </bottom>
      <diagonal/>
    </border>
    <border>
      <left style="medium">
        <color theme="1" tint="0.34998626667073579"/>
      </left>
      <right style="thin">
        <color auto="1"/>
      </right>
      <top style="thin">
        <color auto="1"/>
      </top>
      <bottom style="medium">
        <color theme="1" tint="0.34998626667073579"/>
      </bottom>
      <diagonal/>
    </border>
    <border>
      <left style="thin">
        <color auto="1"/>
      </left>
      <right style="thin">
        <color auto="1"/>
      </right>
      <top style="thin">
        <color auto="1"/>
      </top>
      <bottom style="medium">
        <color theme="1" tint="0.34998626667073579"/>
      </bottom>
      <diagonal/>
    </border>
    <border>
      <left style="medium">
        <color theme="1" tint="0.34998626667073579"/>
      </left>
      <right style="thin">
        <color theme="1" tint="0.34998626667073579"/>
      </right>
      <top style="thin">
        <color theme="1" tint="0.499984740745262"/>
      </top>
      <bottom style="thin">
        <color theme="1" tint="0.499984740745262"/>
      </bottom>
      <diagonal/>
    </border>
    <border>
      <left style="thin">
        <color theme="1" tint="0.34998626667073579"/>
      </left>
      <right style="medium">
        <color theme="1" tint="0.34998626667073579"/>
      </right>
      <top style="thin">
        <color theme="1" tint="0.499984740745262"/>
      </top>
      <bottom style="thin">
        <color theme="1" tint="0.499984740745262"/>
      </bottom>
      <diagonal/>
    </border>
    <border>
      <left style="thin">
        <color theme="1" tint="0.34998626667073579"/>
      </left>
      <right style="medium">
        <color theme="1" tint="0.34998626667073579"/>
      </right>
      <top style="thin">
        <color theme="1" tint="0.499984740745262"/>
      </top>
      <bottom/>
      <diagonal/>
    </border>
    <border>
      <left style="medium">
        <color theme="1" tint="0.34998626667073579"/>
      </left>
      <right style="thin">
        <color auto="1"/>
      </right>
      <top style="thin">
        <color auto="1"/>
      </top>
      <bottom style="thin">
        <color auto="1"/>
      </bottom>
      <diagonal/>
    </border>
    <border>
      <left style="thin">
        <color auto="1"/>
      </left>
      <right style="medium">
        <color theme="1" tint="0.34998626667073579"/>
      </right>
      <top style="thin">
        <color auto="1"/>
      </top>
      <bottom style="thin">
        <color auto="1"/>
      </bottom>
      <diagonal/>
    </border>
    <border>
      <left style="thin">
        <color theme="1" tint="0.34998626667073579"/>
      </left>
      <right style="thin">
        <color theme="1" tint="0.34998626667073579"/>
      </right>
      <top style="thin">
        <color theme="1" tint="0.499984740745262"/>
      </top>
      <bottom style="medium">
        <color theme="1" tint="0.34998626667073579"/>
      </bottom>
      <diagonal/>
    </border>
    <border>
      <left/>
      <right style="medium">
        <color theme="1" tint="0.34998626667073579"/>
      </right>
      <top style="thin">
        <color theme="1" tint="0.34998626667073579"/>
      </top>
      <bottom style="medium">
        <color theme="1" tint="0.34998626667073579"/>
      </bottom>
      <diagonal/>
    </border>
  </borders>
  <cellStyleXfs count="2">
    <xf numFmtId="0" fontId="0" fillId="0" borderId="0"/>
    <xf numFmtId="9" fontId="1" fillId="0" borderId="0" applyFont="0" applyFill="0" applyBorder="0" applyAlignment="0" applyProtection="0"/>
  </cellStyleXfs>
  <cellXfs count="94">
    <xf numFmtId="0" fontId="0" fillId="0" borderId="0" xfId="0"/>
    <xf numFmtId="49" fontId="0" fillId="0" borderId="1" xfId="0" applyNumberFormat="1" applyBorder="1" applyAlignment="1">
      <alignment horizontal="center"/>
    </xf>
    <xf numFmtId="0" fontId="0" fillId="0" borderId="1" xfId="0" applyBorder="1" applyAlignment="1">
      <alignment horizontal="center"/>
    </xf>
    <xf numFmtId="0" fontId="0" fillId="0" borderId="0" xfId="0" applyAlignment="1">
      <alignment wrapText="1"/>
    </xf>
    <xf numFmtId="0" fontId="0" fillId="5" borderId="0" xfId="0" applyFill="1"/>
    <xf numFmtId="0" fontId="2" fillId="5" borderId="0" xfId="0" applyFont="1" applyFill="1" applyAlignment="1">
      <alignment horizontal="right"/>
    </xf>
    <xf numFmtId="8" fontId="2" fillId="5" borderId="0" xfId="0" applyNumberFormat="1" applyFont="1" applyFill="1" applyAlignment="1">
      <alignment horizontal="center"/>
    </xf>
    <xf numFmtId="0" fontId="3" fillId="5" borderId="0" xfId="0" applyFont="1" applyFill="1" applyAlignment="1">
      <alignment horizontal="right" vertical="center"/>
    </xf>
    <xf numFmtId="0" fontId="6" fillId="5" borderId="0" xfId="0" applyFont="1" applyFill="1" applyAlignment="1">
      <alignment horizontal="left" vertical="top"/>
    </xf>
    <xf numFmtId="0" fontId="0" fillId="0" borderId="2" xfId="0" applyBorder="1" applyAlignment="1">
      <alignment horizontal="center"/>
    </xf>
    <xf numFmtId="0" fontId="2" fillId="3" borderId="4" xfId="0" applyFont="1" applyFill="1" applyBorder="1" applyAlignment="1">
      <alignment horizontal="center" wrapText="1"/>
    </xf>
    <xf numFmtId="0" fontId="2" fillId="3" borderId="5" xfId="0" applyFont="1" applyFill="1" applyBorder="1" applyAlignment="1">
      <alignment horizontal="center" wrapText="1"/>
    </xf>
    <xf numFmtId="0" fontId="0" fillId="0" borderId="6" xfId="0" applyBorder="1" applyAlignment="1">
      <alignment horizontal="center"/>
    </xf>
    <xf numFmtId="0" fontId="0" fillId="5" borderId="0" xfId="0" applyFill="1" applyAlignment="1">
      <alignment horizontal="center"/>
    </xf>
    <xf numFmtId="10" fontId="0" fillId="5" borderId="0" xfId="1" applyNumberFormat="1" applyFont="1" applyFill="1" applyBorder="1"/>
    <xf numFmtId="0" fontId="7" fillId="5" borderId="0" xfId="0" applyFont="1" applyFill="1"/>
    <xf numFmtId="10" fontId="8" fillId="5" borderId="0" xfId="1" applyNumberFormat="1" applyFont="1" applyFill="1" applyBorder="1"/>
    <xf numFmtId="0" fontId="8" fillId="5" borderId="0" xfId="0" applyFont="1" applyFill="1" applyAlignment="1">
      <alignment horizontal="center"/>
    </xf>
    <xf numFmtId="0" fontId="2" fillId="3" borderId="8" xfId="0" applyFont="1" applyFill="1" applyBorder="1"/>
    <xf numFmtId="0" fontId="2" fillId="3" borderId="10" xfId="0" applyFont="1" applyFill="1" applyBorder="1"/>
    <xf numFmtId="49" fontId="0" fillId="6" borderId="12" xfId="0" applyNumberFormat="1" applyFill="1" applyBorder="1" applyAlignment="1">
      <alignment horizontal="center"/>
    </xf>
    <xf numFmtId="0" fontId="8" fillId="5" borderId="0" xfId="0" applyFont="1" applyFill="1"/>
    <xf numFmtId="0" fontId="8" fillId="5" borderId="0" xfId="0" applyFont="1" applyFill="1" applyProtection="1">
      <protection locked="0"/>
    </xf>
    <xf numFmtId="164" fontId="0" fillId="4" borderId="1" xfId="0" applyNumberFormat="1" applyFill="1" applyBorder="1" applyProtection="1">
      <protection locked="0"/>
    </xf>
    <xf numFmtId="165" fontId="0" fillId="4" borderId="1" xfId="1" applyNumberFormat="1" applyFont="1" applyFill="1" applyBorder="1" applyProtection="1">
      <protection locked="0"/>
    </xf>
    <xf numFmtId="0" fontId="0" fillId="4" borderId="11" xfId="0" applyFill="1" applyBorder="1" applyProtection="1">
      <protection locked="0"/>
    </xf>
    <xf numFmtId="164" fontId="0" fillId="4" borderId="2" xfId="0" applyNumberFormat="1" applyFill="1" applyBorder="1" applyProtection="1">
      <protection locked="0"/>
    </xf>
    <xf numFmtId="165" fontId="0" fillId="4" borderId="2" xfId="1" applyNumberFormat="1" applyFont="1" applyFill="1" applyBorder="1" applyProtection="1">
      <protection locked="0"/>
    </xf>
    <xf numFmtId="164" fontId="0" fillId="4" borderId="6" xfId="0" applyNumberFormat="1" applyFill="1" applyBorder="1" applyProtection="1">
      <protection locked="0"/>
    </xf>
    <xf numFmtId="165" fontId="0" fillId="4" borderId="6" xfId="1" applyNumberFormat="1" applyFont="1" applyFill="1" applyBorder="1" applyProtection="1">
      <protection locked="0"/>
    </xf>
    <xf numFmtId="0" fontId="0" fillId="5" borderId="0" xfId="0" applyFill="1" applyAlignment="1">
      <alignment horizontal="right"/>
    </xf>
    <xf numFmtId="0" fontId="0" fillId="5" borderId="0" xfId="0" applyFill="1" applyAlignment="1">
      <alignment horizontal="right" vertical="top"/>
    </xf>
    <xf numFmtId="0" fontId="2" fillId="0" borderId="0" xfId="0" applyFont="1" applyAlignment="1" applyProtection="1">
      <alignment horizontal="right"/>
      <protection locked="0"/>
    </xf>
    <xf numFmtId="8" fontId="2" fillId="0" borderId="0" xfId="0" applyNumberFormat="1" applyFont="1" applyAlignment="1" applyProtection="1">
      <alignment horizontal="center"/>
      <protection locked="0"/>
    </xf>
    <xf numFmtId="0" fontId="10" fillId="5" borderId="0" xfId="0" applyFont="1" applyFill="1"/>
    <xf numFmtId="0" fontId="10" fillId="0" borderId="0" xfId="0" applyFont="1" applyAlignment="1" applyProtection="1">
      <alignment horizontal="right"/>
      <protection locked="0"/>
    </xf>
    <xf numFmtId="8" fontId="2" fillId="0" borderId="22" xfId="0" applyNumberFormat="1" applyFont="1" applyBorder="1" applyAlignment="1" applyProtection="1">
      <alignment horizontal="center"/>
      <protection locked="0"/>
    </xf>
    <xf numFmtId="0" fontId="0" fillId="5" borderId="22" xfId="0" applyFill="1" applyBorder="1" applyProtection="1">
      <protection locked="0"/>
    </xf>
    <xf numFmtId="0" fontId="10" fillId="0" borderId="22" xfId="0" applyFont="1" applyBorder="1" applyAlignment="1" applyProtection="1">
      <alignment horizontal="right"/>
      <protection locked="0"/>
    </xf>
    <xf numFmtId="165" fontId="0" fillId="6" borderId="13" xfId="1" applyNumberFormat="1" applyFont="1" applyFill="1" applyBorder="1" applyAlignment="1" applyProtection="1">
      <alignment horizontal="center"/>
      <protection locked="0" hidden="1"/>
    </xf>
    <xf numFmtId="0" fontId="8" fillId="5" borderId="0" xfId="0" applyFont="1" applyFill="1" applyAlignment="1" applyProtection="1">
      <alignment horizontal="center"/>
      <protection locked="0" hidden="1"/>
    </xf>
    <xf numFmtId="0" fontId="8" fillId="5" borderId="0" xfId="0" applyFont="1" applyFill="1" applyProtection="1">
      <protection locked="0" hidden="1"/>
    </xf>
    <xf numFmtId="0" fontId="0" fillId="5" borderId="24" xfId="0" applyFill="1" applyBorder="1"/>
    <xf numFmtId="0" fontId="2" fillId="5" borderId="24" xfId="0" applyFont="1" applyFill="1" applyBorder="1" applyAlignment="1">
      <alignment horizontal="right"/>
    </xf>
    <xf numFmtId="8" fontId="2" fillId="5" borderId="24" xfId="0" applyNumberFormat="1" applyFont="1" applyFill="1" applyBorder="1" applyAlignment="1">
      <alignment horizontal="center"/>
    </xf>
    <xf numFmtId="49" fontId="0" fillId="0" borderId="28" xfId="0" applyNumberFormat="1" applyBorder="1" applyAlignment="1">
      <alignment horizontal="center"/>
    </xf>
    <xf numFmtId="0" fontId="2" fillId="3" borderId="30" xfId="0" applyFont="1" applyFill="1" applyBorder="1"/>
    <xf numFmtId="0" fontId="2" fillId="3" borderId="33" xfId="0" applyFont="1" applyFill="1" applyBorder="1"/>
    <xf numFmtId="49" fontId="0" fillId="0" borderId="35" xfId="0" applyNumberFormat="1" applyBorder="1" applyAlignment="1">
      <alignment horizontal="center"/>
    </xf>
    <xf numFmtId="8" fontId="0" fillId="6" borderId="36" xfId="0" applyNumberFormat="1" applyFill="1" applyBorder="1" applyAlignment="1" applyProtection="1">
      <alignment horizontal="center"/>
      <protection locked="0" hidden="1"/>
    </xf>
    <xf numFmtId="0" fontId="2" fillId="3" borderId="28" xfId="0" applyFont="1" applyFill="1" applyBorder="1"/>
    <xf numFmtId="0" fontId="0" fillId="4" borderId="29" xfId="0" applyFill="1" applyBorder="1" applyProtection="1">
      <protection locked="0"/>
    </xf>
    <xf numFmtId="0" fontId="0" fillId="5" borderId="0" xfId="0" applyFill="1" applyAlignment="1">
      <alignment horizontal="left" vertical="center"/>
    </xf>
    <xf numFmtId="165" fontId="0" fillId="0" borderId="6" xfId="1" applyNumberFormat="1" applyFont="1" applyBorder="1" applyAlignment="1" applyProtection="1">
      <alignment horizontal="center"/>
      <protection hidden="1"/>
    </xf>
    <xf numFmtId="8" fontId="0" fillId="0" borderId="6" xfId="0" applyNumberFormat="1" applyBorder="1" applyAlignment="1" applyProtection="1">
      <alignment horizontal="center"/>
      <protection hidden="1"/>
    </xf>
    <xf numFmtId="8" fontId="0" fillId="5" borderId="34" xfId="0" applyNumberFormat="1" applyFill="1" applyBorder="1" applyAlignment="1" applyProtection="1">
      <alignment horizontal="center"/>
      <protection hidden="1"/>
    </xf>
    <xf numFmtId="8" fontId="0" fillId="0" borderId="2" xfId="0" applyNumberFormat="1" applyBorder="1" applyAlignment="1" applyProtection="1">
      <alignment horizontal="center"/>
      <protection hidden="1"/>
    </xf>
    <xf numFmtId="8" fontId="0" fillId="0" borderId="35" xfId="0" applyNumberFormat="1" applyBorder="1" applyAlignment="1" applyProtection="1">
      <alignment horizontal="center"/>
      <protection hidden="1"/>
    </xf>
    <xf numFmtId="8" fontId="0" fillId="5" borderId="14" xfId="0" applyNumberFormat="1" applyFill="1" applyBorder="1" applyAlignment="1" applyProtection="1">
      <alignment horizontal="center"/>
      <protection hidden="1"/>
    </xf>
    <xf numFmtId="8" fontId="2" fillId="3" borderId="21" xfId="0" applyNumberFormat="1" applyFont="1" applyFill="1" applyBorder="1" applyAlignment="1" applyProtection="1">
      <alignment horizontal="center"/>
      <protection hidden="1"/>
    </xf>
    <xf numFmtId="8" fontId="0" fillId="5" borderId="6" xfId="0" applyNumberFormat="1" applyFill="1" applyBorder="1" applyAlignment="1" applyProtection="1">
      <alignment horizontal="center"/>
      <protection hidden="1"/>
    </xf>
    <xf numFmtId="165" fontId="0" fillId="0" borderId="29" xfId="1" applyNumberFormat="1" applyFont="1" applyBorder="1" applyAlignment="1" applyProtection="1">
      <alignment horizontal="center"/>
      <protection hidden="1"/>
    </xf>
    <xf numFmtId="8" fontId="0" fillId="0" borderId="15" xfId="0" applyNumberFormat="1" applyBorder="1" applyAlignment="1" applyProtection="1">
      <alignment horizontal="center"/>
      <protection hidden="1"/>
    </xf>
    <xf numFmtId="8" fontId="0" fillId="5" borderId="16" xfId="0" applyNumberFormat="1" applyFill="1" applyBorder="1" applyAlignment="1" applyProtection="1">
      <alignment horizontal="center"/>
      <protection hidden="1"/>
    </xf>
    <xf numFmtId="165" fontId="0" fillId="0" borderId="1" xfId="1" applyNumberFormat="1" applyFont="1" applyBorder="1" applyAlignment="1" applyProtection="1">
      <alignment horizontal="center"/>
      <protection hidden="1"/>
    </xf>
    <xf numFmtId="8" fontId="0" fillId="0" borderId="1" xfId="0" applyNumberFormat="1" applyBorder="1" applyAlignment="1" applyProtection="1">
      <alignment horizontal="center"/>
      <protection hidden="1"/>
    </xf>
    <xf numFmtId="8" fontId="0" fillId="5" borderId="9" xfId="0" applyNumberFormat="1" applyFill="1" applyBorder="1" applyAlignment="1" applyProtection="1">
      <alignment horizontal="center"/>
      <protection hidden="1"/>
    </xf>
    <xf numFmtId="8" fontId="0" fillId="5" borderId="17" xfId="0" applyNumberFormat="1" applyFill="1" applyBorder="1" applyAlignment="1" applyProtection="1">
      <alignment horizontal="center"/>
      <protection hidden="1"/>
    </xf>
    <xf numFmtId="8" fontId="0" fillId="5" borderId="2" xfId="0" applyNumberFormat="1" applyFill="1" applyBorder="1" applyAlignment="1" applyProtection="1">
      <alignment horizontal="center"/>
      <protection hidden="1"/>
    </xf>
    <xf numFmtId="8" fontId="0" fillId="5" borderId="15" xfId="0" applyNumberFormat="1" applyFill="1" applyBorder="1" applyAlignment="1" applyProtection="1">
      <alignment horizontal="center"/>
      <protection hidden="1"/>
    </xf>
    <xf numFmtId="8" fontId="0" fillId="5" borderId="18" xfId="0" applyNumberFormat="1" applyFill="1" applyBorder="1" applyAlignment="1" applyProtection="1">
      <alignment horizontal="center"/>
      <protection hidden="1"/>
    </xf>
    <xf numFmtId="8" fontId="0" fillId="0" borderId="14" xfId="0" applyNumberFormat="1" applyBorder="1" applyAlignment="1" applyProtection="1">
      <alignment horizontal="center"/>
      <protection hidden="1"/>
    </xf>
    <xf numFmtId="165" fontId="0" fillId="0" borderId="2" xfId="1" applyNumberFormat="1" applyFont="1" applyBorder="1" applyAlignment="1" applyProtection="1">
      <alignment horizontal="center"/>
      <protection hidden="1"/>
    </xf>
    <xf numFmtId="165" fontId="0" fillId="0" borderId="35" xfId="1" applyNumberFormat="1" applyFont="1" applyBorder="1" applyAlignment="1" applyProtection="1">
      <alignment horizontal="center"/>
      <protection hidden="1"/>
    </xf>
    <xf numFmtId="8" fontId="0" fillId="0" borderId="29" xfId="0" applyNumberFormat="1" applyBorder="1" applyAlignment="1" applyProtection="1">
      <alignment horizontal="center"/>
      <protection hidden="1"/>
    </xf>
    <xf numFmtId="8" fontId="0" fillId="5" borderId="1" xfId="0" applyNumberFormat="1" applyFill="1" applyBorder="1" applyAlignment="1" applyProtection="1">
      <alignment horizontal="center"/>
      <protection hidden="1"/>
    </xf>
    <xf numFmtId="8" fontId="0" fillId="0" borderId="17" xfId="0" applyNumberFormat="1" applyBorder="1" applyAlignment="1" applyProtection="1">
      <alignment horizontal="center"/>
      <protection hidden="1"/>
    </xf>
    <xf numFmtId="8" fontId="0" fillId="5" borderId="32" xfId="0" applyNumberFormat="1" applyFill="1" applyBorder="1" applyAlignment="1" applyProtection="1">
      <alignment horizontal="center"/>
      <protection hidden="1"/>
    </xf>
    <xf numFmtId="8" fontId="2" fillId="3" borderId="25" xfId="0" applyNumberFormat="1" applyFont="1" applyFill="1" applyBorder="1" applyAlignment="1" applyProtection="1">
      <alignment horizontal="center"/>
      <protection hidden="1"/>
    </xf>
    <xf numFmtId="7" fontId="0" fillId="5" borderId="31" xfId="0" applyNumberFormat="1" applyFill="1" applyBorder="1" applyAlignment="1" applyProtection="1">
      <alignment horizontal="center"/>
      <protection hidden="1"/>
    </xf>
    <xf numFmtId="8" fontId="0" fillId="5" borderId="31" xfId="0" applyNumberFormat="1" applyFill="1" applyBorder="1" applyAlignment="1" applyProtection="1">
      <alignment horizontal="center"/>
      <protection hidden="1"/>
    </xf>
    <xf numFmtId="0" fontId="2" fillId="3" borderId="19" xfId="0" applyFont="1" applyFill="1" applyBorder="1" applyAlignment="1" applyProtection="1">
      <alignment horizontal="right"/>
      <protection locked="0" hidden="1"/>
    </xf>
    <xf numFmtId="0" fontId="2" fillId="3" borderId="20" xfId="0" applyFont="1" applyFill="1" applyBorder="1" applyAlignment="1" applyProtection="1">
      <alignment horizontal="right"/>
      <protection locked="0" hidden="1"/>
    </xf>
    <xf numFmtId="0" fontId="0" fillId="5" borderId="22" xfId="0" applyFill="1" applyBorder="1" applyAlignment="1" applyProtection="1">
      <alignment horizontal="center" vertical="top"/>
      <protection locked="0"/>
    </xf>
    <xf numFmtId="0" fontId="0" fillId="5" borderId="22" xfId="0" applyFill="1" applyBorder="1" applyAlignment="1" applyProtection="1">
      <alignment horizontal="center"/>
      <protection locked="0"/>
    </xf>
    <xf numFmtId="0" fontId="9" fillId="5" borderId="0" xfId="0" applyFont="1" applyFill="1" applyAlignment="1">
      <alignment horizontal="left"/>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0" fillId="5" borderId="23" xfId="0" applyFill="1" applyBorder="1" applyAlignment="1" applyProtection="1">
      <alignment horizontal="center"/>
      <protection locked="0"/>
    </xf>
    <xf numFmtId="0" fontId="0" fillId="5" borderId="7" xfId="0" applyFill="1" applyBorder="1" applyAlignment="1" applyProtection="1">
      <alignment horizontal="center"/>
      <protection locked="0"/>
    </xf>
    <xf numFmtId="0" fontId="3" fillId="5" borderId="0" xfId="0" applyFont="1" applyFill="1" applyAlignment="1">
      <alignment horizontal="justify" vertical="top" wrapText="1"/>
    </xf>
    <xf numFmtId="0" fontId="2" fillId="3" borderId="26" xfId="0" applyFont="1" applyFill="1" applyBorder="1" applyAlignment="1" applyProtection="1">
      <alignment horizontal="right"/>
      <protection locked="0" hidden="1"/>
    </xf>
    <xf numFmtId="0" fontId="2" fillId="3" borderId="27" xfId="0" applyFont="1" applyFill="1" applyBorder="1" applyAlignment="1" applyProtection="1">
      <alignment horizontal="right"/>
      <protection locked="0" hidden="1"/>
    </xf>
    <xf numFmtId="0" fontId="2" fillId="5" borderId="0" xfId="0" applyFont="1" applyFill="1" applyAlignment="1">
      <alignment horizontal="righ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3</xdr:col>
      <xdr:colOff>124384</xdr:colOff>
      <xdr:row>2</xdr:row>
      <xdr:rowOff>85725</xdr:rowOff>
    </xdr:to>
    <xdr:pic>
      <xdr:nvPicPr>
        <xdr:cNvPr id="3" name="Picture 2">
          <a:extLst>
            <a:ext uri="{FF2B5EF4-FFF2-40B4-BE49-F238E27FC236}">
              <a16:creationId xmlns:a16="http://schemas.microsoft.com/office/drawing/2014/main" id="{9D1199FC-436A-3C2E-864B-00CB7FAC95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76200"/>
          <a:ext cx="2638984" cy="428625"/>
        </a:xfrm>
        <a:prstGeom prst="rect">
          <a:avLst/>
        </a:prstGeom>
      </xdr:spPr>
    </xdr:pic>
    <xdr:clientData/>
  </xdr:twoCellAnchor>
  <xdr:twoCellAnchor editAs="oneCell">
    <xdr:from>
      <xdr:col>7</xdr:col>
      <xdr:colOff>447676</xdr:colOff>
      <xdr:row>28</xdr:row>
      <xdr:rowOff>990924</xdr:rowOff>
    </xdr:from>
    <xdr:to>
      <xdr:col>7</xdr:col>
      <xdr:colOff>914400</xdr:colOff>
      <xdr:row>28</xdr:row>
      <xdr:rowOff>1457648</xdr:rowOff>
    </xdr:to>
    <xdr:pic>
      <xdr:nvPicPr>
        <xdr:cNvPr id="5" name="Picture 4">
          <a:extLst>
            <a:ext uri="{FF2B5EF4-FFF2-40B4-BE49-F238E27FC236}">
              <a16:creationId xmlns:a16="http://schemas.microsoft.com/office/drawing/2014/main" id="{3DAB2E17-DE64-FE59-4CE7-32493BD6588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27718" y="6851221"/>
          <a:ext cx="466724" cy="466724"/>
        </a:xfrm>
        <a:prstGeom prst="rect">
          <a:avLst/>
        </a:prstGeom>
      </xdr:spPr>
    </xdr:pic>
    <xdr:clientData/>
  </xdr:twoCellAnchor>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5E2A3-B76A-4409-AD7B-8632E656A2C1}">
  <sheetPr>
    <pageSetUpPr fitToPage="1"/>
  </sheetPr>
  <dimension ref="A1:H30"/>
  <sheetViews>
    <sheetView showGridLines="0" tabSelected="1" zoomScale="84" zoomScaleNormal="84" workbookViewId="0">
      <selection activeCell="C8" sqref="C8"/>
    </sheetView>
  </sheetViews>
  <sheetFormatPr baseColWidth="10" defaultColWidth="8.83203125" defaultRowHeight="15" x14ac:dyDescent="0.2"/>
  <cols>
    <col min="1" max="1" width="17.1640625" customWidth="1"/>
    <col min="2" max="2" width="14.6640625" customWidth="1"/>
    <col min="3" max="3" width="6.6640625" customWidth="1"/>
    <col min="4" max="4" width="10" customWidth="1"/>
    <col min="5" max="6" width="14.33203125" customWidth="1"/>
    <col min="7" max="7" width="17" customWidth="1"/>
    <col min="8" max="8" width="14.33203125" customWidth="1"/>
    <col min="9" max="9" width="2.1640625" customWidth="1"/>
    <col min="10" max="10" width="3" customWidth="1"/>
  </cols>
  <sheetData>
    <row r="1" spans="1:8" x14ac:dyDescent="0.2">
      <c r="A1" s="4"/>
      <c r="B1" s="4"/>
      <c r="C1" s="4"/>
      <c r="D1" s="4"/>
      <c r="E1" s="4"/>
      <c r="F1" s="4"/>
      <c r="G1" s="4"/>
      <c r="H1" s="4"/>
    </row>
    <row r="2" spans="1:8" ht="18" customHeight="1" x14ac:dyDescent="0.2">
      <c r="A2" s="4"/>
      <c r="B2" s="4"/>
      <c r="C2" s="4"/>
      <c r="D2" s="4"/>
      <c r="E2" s="4"/>
      <c r="F2" s="31" t="s">
        <v>16</v>
      </c>
      <c r="G2" s="83"/>
      <c r="H2" s="83"/>
    </row>
    <row r="3" spans="1:8" ht="23.25" customHeight="1" x14ac:dyDescent="0.2">
      <c r="A3" s="85" t="s">
        <v>19</v>
      </c>
      <c r="B3" s="85"/>
      <c r="C3" s="85"/>
      <c r="D3" s="85"/>
      <c r="E3" s="85"/>
      <c r="F3" s="30" t="s">
        <v>15</v>
      </c>
      <c r="G3" s="88"/>
      <c r="H3" s="89"/>
    </row>
    <row r="4" spans="1:8" ht="24" customHeight="1" x14ac:dyDescent="0.2">
      <c r="A4" s="85"/>
      <c r="B4" s="85"/>
      <c r="C4" s="85"/>
      <c r="D4" s="85"/>
      <c r="E4" s="85"/>
      <c r="F4" s="30" t="s">
        <v>15</v>
      </c>
      <c r="G4" s="84"/>
      <c r="H4" s="84"/>
    </row>
    <row r="5" spans="1:8" ht="51" customHeight="1" thickBot="1" x14ac:dyDescent="0.25">
      <c r="A5" s="52" t="s">
        <v>14</v>
      </c>
      <c r="B5" s="8"/>
      <c r="C5" s="8"/>
      <c r="D5" s="8"/>
      <c r="E5" s="8"/>
      <c r="F5" s="4"/>
      <c r="G5" s="4"/>
      <c r="H5" s="7" t="s">
        <v>13</v>
      </c>
    </row>
    <row r="6" spans="1:8" s="3" customFormat="1" ht="30.75" customHeight="1" x14ac:dyDescent="0.2">
      <c r="A6" s="86" t="s">
        <v>0</v>
      </c>
      <c r="B6" s="87"/>
      <c r="C6" s="10" t="s">
        <v>1</v>
      </c>
      <c r="D6" s="10" t="s">
        <v>2</v>
      </c>
      <c r="E6" s="10" t="s">
        <v>9</v>
      </c>
      <c r="F6" s="10" t="s">
        <v>3</v>
      </c>
      <c r="G6" s="10" t="s">
        <v>12</v>
      </c>
      <c r="H6" s="11" t="s">
        <v>11</v>
      </c>
    </row>
    <row r="7" spans="1:8" x14ac:dyDescent="0.2">
      <c r="A7" s="18" t="s">
        <v>4</v>
      </c>
      <c r="B7" s="23">
        <v>600000</v>
      </c>
      <c r="C7" s="2">
        <v>1</v>
      </c>
      <c r="D7" s="64">
        <f>B8-1%</f>
        <v>6.5000000000000002E-2</v>
      </c>
      <c r="E7" s="65">
        <f>PMT($B$10,$B$9,$B$7*(-1))</f>
        <v>4195.2870513166745</v>
      </c>
      <c r="F7" s="65">
        <f>PMT($D7/12,$B$9,$B$7*(-1))</f>
        <v>3792.4081409577825</v>
      </c>
      <c r="G7" s="75">
        <f>E7-F7</f>
        <v>402.87891035889197</v>
      </c>
      <c r="H7" s="66">
        <f>G7*12</f>
        <v>4834.5469243067037</v>
      </c>
    </row>
    <row r="8" spans="1:8" ht="16" thickBot="1" x14ac:dyDescent="0.25">
      <c r="A8" s="18" t="s">
        <v>23</v>
      </c>
      <c r="B8" s="24">
        <v>7.4999999999999997E-2</v>
      </c>
      <c r="C8" s="1" t="s">
        <v>25</v>
      </c>
      <c r="D8" s="64">
        <f>B8</f>
        <v>7.4999999999999997E-2</v>
      </c>
      <c r="E8" s="65">
        <f>PMT($B$10,$B$9,$B$7*(-1))</f>
        <v>4195.2870513166745</v>
      </c>
      <c r="F8" s="76">
        <f>PMT($D8/12,$B$9,$B$7*(-1))</f>
        <v>4195.2870513166745</v>
      </c>
      <c r="G8" s="67">
        <f t="shared" ref="G8" si="0">E8-F8</f>
        <v>0</v>
      </c>
      <c r="H8" s="70">
        <f>G8*12</f>
        <v>0</v>
      </c>
    </row>
    <row r="9" spans="1:8" ht="16" thickBot="1" x14ac:dyDescent="0.25">
      <c r="A9" s="19" t="s">
        <v>24</v>
      </c>
      <c r="B9" s="25">
        <v>360</v>
      </c>
      <c r="C9" s="20" t="s">
        <v>6</v>
      </c>
      <c r="D9" s="39" t="s">
        <v>6</v>
      </c>
      <c r="E9" s="49" t="s">
        <v>6</v>
      </c>
      <c r="F9" s="81" t="s">
        <v>10</v>
      </c>
      <c r="G9" s="82"/>
      <c r="H9" s="59">
        <f>SUM(H6:H8)</f>
        <v>4834.5469243067037</v>
      </c>
    </row>
    <row r="10" spans="1:8" x14ac:dyDescent="0.2">
      <c r="A10" s="15" t="s">
        <v>5</v>
      </c>
      <c r="B10" s="16">
        <f>B8/12</f>
        <v>6.2499999999999995E-3</v>
      </c>
      <c r="C10" s="13"/>
      <c r="D10" s="13"/>
      <c r="E10" s="13"/>
      <c r="F10" s="93" t="s">
        <v>6</v>
      </c>
      <c r="G10" s="93"/>
      <c r="H10" s="6" t="s">
        <v>6</v>
      </c>
    </row>
    <row r="11" spans="1:8" ht="3.75" customHeight="1" thickBot="1" x14ac:dyDescent="0.25">
      <c r="A11" s="4"/>
      <c r="B11" s="4"/>
      <c r="C11" s="4"/>
      <c r="D11" s="4"/>
      <c r="E11" s="4"/>
      <c r="F11" s="4"/>
      <c r="G11" s="4"/>
      <c r="H11" s="4"/>
    </row>
    <row r="12" spans="1:8" s="3" customFormat="1" ht="32" x14ac:dyDescent="0.2">
      <c r="A12" s="86" t="s">
        <v>21</v>
      </c>
      <c r="B12" s="87"/>
      <c r="C12" s="10" t="s">
        <v>1</v>
      </c>
      <c r="D12" s="10" t="s">
        <v>2</v>
      </c>
      <c r="E12" s="10" t="s">
        <v>9</v>
      </c>
      <c r="F12" s="10" t="s">
        <v>3</v>
      </c>
      <c r="G12" s="10" t="s">
        <v>12</v>
      </c>
      <c r="H12" s="11" t="s">
        <v>11</v>
      </c>
    </row>
    <row r="13" spans="1:8" x14ac:dyDescent="0.2">
      <c r="A13" s="46" t="s">
        <v>4</v>
      </c>
      <c r="B13" s="26">
        <v>600000</v>
      </c>
      <c r="C13" s="9">
        <v>1</v>
      </c>
      <c r="D13" s="72">
        <f>B14-2%</f>
        <v>5.4999999999999993E-2</v>
      </c>
      <c r="E13" s="56">
        <f>PMT($B$16,$B$15,$B$13*(-1))</f>
        <v>4195.2870513166745</v>
      </c>
      <c r="F13" s="56">
        <f>PMT($D13/12,$B$15,$B$13*(-1))</f>
        <v>3406.7340080820172</v>
      </c>
      <c r="G13" s="68">
        <f>E13-F13</f>
        <v>788.55304323465725</v>
      </c>
      <c r="H13" s="79">
        <f>G13*12</f>
        <v>9462.636518815887</v>
      </c>
    </row>
    <row r="14" spans="1:8" x14ac:dyDescent="0.2">
      <c r="A14" s="46" t="s">
        <v>23</v>
      </c>
      <c r="B14" s="27">
        <v>7.4999999999999997E-2</v>
      </c>
      <c r="C14" s="9">
        <v>2</v>
      </c>
      <c r="D14" s="72">
        <f>B14-1%</f>
        <v>6.5000000000000002E-2</v>
      </c>
      <c r="E14" s="56">
        <f>PMT($B$16,$B$15,$B$13*(-1))</f>
        <v>4195.2870513166745</v>
      </c>
      <c r="F14" s="56">
        <f>PMT($D14/12,$B$15,$B$13*(-1))</f>
        <v>3792.4081409577825</v>
      </c>
      <c r="G14" s="68">
        <f t="shared" ref="G14" si="1">E14-F14</f>
        <v>402.87891035889197</v>
      </c>
      <c r="H14" s="80">
        <f>G14*12</f>
        <v>4834.5469243067037</v>
      </c>
    </row>
    <row r="15" spans="1:8" ht="16" thickBot="1" x14ac:dyDescent="0.25">
      <c r="A15" s="19" t="s">
        <v>24</v>
      </c>
      <c r="B15" s="25">
        <v>360</v>
      </c>
      <c r="C15" s="48" t="s">
        <v>7</v>
      </c>
      <c r="D15" s="73">
        <f>B14</f>
        <v>7.4999999999999997E-2</v>
      </c>
      <c r="E15" s="57">
        <f>PMT($B$16,$B$15,$B$13*(-1))</f>
        <v>4195.2870513166745</v>
      </c>
      <c r="F15" s="71">
        <f>PMT($D15/12,$B$15,$B$13*(-1))</f>
        <v>4195.2870513166745</v>
      </c>
      <c r="G15" s="58">
        <f t="shared" ref="G15" si="2">E15-F15</f>
        <v>0</v>
      </c>
      <c r="H15" s="77">
        <f>G15*12</f>
        <v>0</v>
      </c>
    </row>
    <row r="16" spans="1:8" ht="16" thickBot="1" x14ac:dyDescent="0.25">
      <c r="A16" s="15" t="s">
        <v>5</v>
      </c>
      <c r="B16" s="16">
        <f>B14/12</f>
        <v>6.2499999999999995E-3</v>
      </c>
      <c r="C16" s="17"/>
      <c r="D16" s="40"/>
      <c r="E16" s="40"/>
      <c r="F16" s="81" t="s">
        <v>10</v>
      </c>
      <c r="G16" s="82"/>
      <c r="H16" s="59">
        <f>SUM(H13:H15)</f>
        <v>14297.183443122591</v>
      </c>
    </row>
    <row r="17" spans="1:8" ht="11.25" customHeight="1" x14ac:dyDescent="0.2">
      <c r="A17" s="15"/>
      <c r="B17" s="16"/>
      <c r="C17" s="17"/>
      <c r="D17" s="17"/>
      <c r="E17" s="17"/>
      <c r="F17" s="5"/>
      <c r="G17" s="5"/>
      <c r="H17" s="6"/>
    </row>
    <row r="18" spans="1:8" ht="8.25" customHeight="1" thickBot="1" x14ac:dyDescent="0.25">
      <c r="A18" s="4"/>
      <c r="B18" s="4"/>
      <c r="C18" s="4"/>
      <c r="D18" s="4"/>
      <c r="E18" s="4"/>
      <c r="F18" s="4"/>
      <c r="G18" s="4"/>
      <c r="H18" s="4"/>
    </row>
    <row r="19" spans="1:8" s="3" customFormat="1" ht="30.75" customHeight="1" x14ac:dyDescent="0.2">
      <c r="A19" s="86" t="s">
        <v>22</v>
      </c>
      <c r="B19" s="87"/>
      <c r="C19" s="10" t="s">
        <v>1</v>
      </c>
      <c r="D19" s="10" t="s">
        <v>2</v>
      </c>
      <c r="E19" s="10" t="s">
        <v>9</v>
      </c>
      <c r="F19" s="10" t="s">
        <v>3</v>
      </c>
      <c r="G19" s="10" t="s">
        <v>12</v>
      </c>
      <c r="H19" s="11" t="s">
        <v>11</v>
      </c>
    </row>
    <row r="20" spans="1:8" x14ac:dyDescent="0.2">
      <c r="A20" s="47" t="s">
        <v>4</v>
      </c>
      <c r="B20" s="28">
        <v>600000</v>
      </c>
      <c r="C20" s="12">
        <v>1</v>
      </c>
      <c r="D20" s="53">
        <f>B21-3%</f>
        <v>4.4999999999999998E-2</v>
      </c>
      <c r="E20" s="54">
        <f>PMT($B$23,$B$22,$B$20*(-1))</f>
        <v>4195.2870513166745</v>
      </c>
      <c r="F20" s="54">
        <f>PMT($D20/12,$B$22,$B$20*(-1))</f>
        <v>3040.1118589552839</v>
      </c>
      <c r="G20" s="60">
        <f>E20-F20</f>
        <v>1155.1751923613906</v>
      </c>
      <c r="H20" s="55">
        <f t="shared" ref="H20:H21" si="3">G20*12</f>
        <v>13862.102308336687</v>
      </c>
    </row>
    <row r="21" spans="1:8" x14ac:dyDescent="0.2">
      <c r="A21" s="47" t="s">
        <v>23</v>
      </c>
      <c r="B21" s="29">
        <v>7.4999999999999997E-2</v>
      </c>
      <c r="C21" s="12">
        <v>2</v>
      </c>
      <c r="D21" s="53">
        <f>B21-2%</f>
        <v>5.4999999999999993E-2</v>
      </c>
      <c r="E21" s="54">
        <f>PMT($B$23,$B$22,$B$20*(-1))</f>
        <v>4195.2870513166745</v>
      </c>
      <c r="F21" s="54">
        <f t="shared" ref="F21:F23" si="4">PMT($D21/12,$B$22,$B$20*(-1))</f>
        <v>3406.7340080820172</v>
      </c>
      <c r="G21" s="60">
        <f t="shared" ref="G21:G23" si="5">E21-F21</f>
        <v>788.55304323465725</v>
      </c>
      <c r="H21" s="55">
        <f t="shared" si="3"/>
        <v>9462.636518815887</v>
      </c>
    </row>
    <row r="22" spans="1:8" ht="16" thickBot="1" x14ac:dyDescent="0.25">
      <c r="A22" s="50" t="s">
        <v>24</v>
      </c>
      <c r="B22" s="51">
        <v>360</v>
      </c>
      <c r="C22" s="12">
        <v>3</v>
      </c>
      <c r="D22" s="53">
        <f>B21-1%</f>
        <v>6.5000000000000002E-2</v>
      </c>
      <c r="E22" s="54">
        <f>PMT($B$23,$B$22,$B$20*(-1))</f>
        <v>4195.2870513166745</v>
      </c>
      <c r="F22" s="54">
        <f>PMT($D22/12,$B$22,$B$20*(-1))</f>
        <v>3792.4081409577825</v>
      </c>
      <c r="G22" s="60">
        <f t="shared" si="5"/>
        <v>402.87891035889197</v>
      </c>
      <c r="H22" s="55">
        <f>G22*12</f>
        <v>4834.5469243067037</v>
      </c>
    </row>
    <row r="23" spans="1:8" ht="16" thickBot="1" x14ac:dyDescent="0.25">
      <c r="A23" s="15" t="s">
        <v>5</v>
      </c>
      <c r="B23" s="16">
        <f>B21/12</f>
        <v>6.2499999999999995E-3</v>
      </c>
      <c r="C23" s="45" t="s">
        <v>8</v>
      </c>
      <c r="D23" s="61">
        <f>B21</f>
        <v>7.4999999999999997E-2</v>
      </c>
      <c r="E23" s="74">
        <f>PMT($B$23,$B$22,$B$20*(-1))</f>
        <v>4195.2870513166745</v>
      </c>
      <c r="F23" s="62">
        <f t="shared" si="4"/>
        <v>4195.2870513166745</v>
      </c>
      <c r="G23" s="69">
        <f t="shared" si="5"/>
        <v>0</v>
      </c>
      <c r="H23" s="63">
        <f>G23*12</f>
        <v>0</v>
      </c>
    </row>
    <row r="24" spans="1:8" ht="16" thickBot="1" x14ac:dyDescent="0.25">
      <c r="A24" s="15" t="s">
        <v>6</v>
      </c>
      <c r="B24" s="16" t="s">
        <v>6</v>
      </c>
      <c r="C24" s="21"/>
      <c r="D24" s="41"/>
      <c r="E24" s="41"/>
      <c r="F24" s="91" t="s">
        <v>10</v>
      </c>
      <c r="G24" s="92"/>
      <c r="H24" s="78">
        <f>SUM(H20:H23)</f>
        <v>28159.285751459276</v>
      </c>
    </row>
    <row r="25" spans="1:8" x14ac:dyDescent="0.2">
      <c r="A25" s="15"/>
      <c r="B25" s="16"/>
      <c r="C25" s="21"/>
      <c r="D25" s="22"/>
      <c r="E25" s="22"/>
      <c r="F25" s="32"/>
      <c r="G25" s="32"/>
      <c r="H25" s="33"/>
    </row>
    <row r="26" spans="1:8" x14ac:dyDescent="0.2">
      <c r="A26" s="34" t="s">
        <v>17</v>
      </c>
      <c r="B26" s="14"/>
      <c r="C26" s="4"/>
      <c r="D26" s="37"/>
      <c r="E26" s="37"/>
      <c r="F26" s="38" t="s">
        <v>6</v>
      </c>
      <c r="G26" s="35" t="s">
        <v>18</v>
      </c>
      <c r="H26" s="36"/>
    </row>
    <row r="27" spans="1:8" ht="18" customHeight="1" thickBot="1" x14ac:dyDescent="0.25">
      <c r="A27" s="4"/>
      <c r="B27" s="4"/>
      <c r="C27" s="4"/>
      <c r="D27" s="4"/>
      <c r="E27" s="4"/>
      <c r="F27" s="5"/>
      <c r="G27" s="5"/>
      <c r="H27" s="6"/>
    </row>
    <row r="28" spans="1:8" ht="6.75" customHeight="1" x14ac:dyDescent="0.2">
      <c r="A28" s="42"/>
      <c r="B28" s="42"/>
      <c r="C28" s="42"/>
      <c r="D28" s="42"/>
      <c r="E28" s="42"/>
      <c r="F28" s="43"/>
      <c r="G28" s="43"/>
      <c r="H28" s="44"/>
    </row>
    <row r="29" spans="1:8" ht="118.5" customHeight="1" x14ac:dyDescent="0.2">
      <c r="A29" s="90" t="s">
        <v>20</v>
      </c>
      <c r="B29" s="90"/>
      <c r="C29" s="90"/>
      <c r="D29" s="90"/>
      <c r="E29" s="90"/>
      <c r="F29" s="90"/>
      <c r="G29" s="90"/>
      <c r="H29" s="90"/>
    </row>
    <row r="30" spans="1:8" x14ac:dyDescent="0.2">
      <c r="A30" s="4"/>
      <c r="B30" s="4"/>
      <c r="C30" s="4"/>
      <c r="D30" s="4"/>
      <c r="E30" s="4"/>
      <c r="F30" s="4"/>
      <c r="G30" s="4"/>
      <c r="H30" s="4"/>
    </row>
  </sheetData>
  <sheetProtection selectLockedCells="1"/>
  <mergeCells count="12">
    <mergeCell ref="A29:H29"/>
    <mergeCell ref="A19:B19"/>
    <mergeCell ref="F24:G24"/>
    <mergeCell ref="F16:G16"/>
    <mergeCell ref="F10:G10"/>
    <mergeCell ref="A12:B12"/>
    <mergeCell ref="F9:G9"/>
    <mergeCell ref="G2:H2"/>
    <mergeCell ref="G4:H4"/>
    <mergeCell ref="A3:E4"/>
    <mergeCell ref="A6:B6"/>
    <mergeCell ref="G3:H3"/>
  </mergeCells>
  <pageMargins left="0.75" right="0.5" top="0.5" bottom="0.6" header="0.5" footer="0.5"/>
  <pageSetup scale="79" fitToHeight="0" orientation="portrait" r:id="rId1"/>
  <ignoredErrors>
    <ignoredError sqref="C8" twoDigitTextYear="1"/>
  </ignoredError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FLCB Buydown Calculator</vt:lpstr>
      <vt:lpstr>'FLCB Buydown 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 Speck</dc:creator>
  <cp:lastModifiedBy>Aspeck Marketing</cp:lastModifiedBy>
  <cp:lastPrinted>2022-12-13T22:27:58Z</cp:lastPrinted>
  <dcterms:created xsi:type="dcterms:W3CDTF">2022-12-12T14:37:20Z</dcterms:created>
  <dcterms:modified xsi:type="dcterms:W3CDTF">2022-12-15T16:47:22Z</dcterms:modified>
</cp:coreProperties>
</file>