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6.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7.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8.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9.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0.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1.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trlProps/ctrlProp12.xml" ContentType="application/vnd.ms-excel.controlproperties+xml"/>
  <Override PartName="/xl/comments10.xml" ContentType="application/vnd.openxmlformats-officedocument.spreadsheetml.comments+xml"/>
  <Override PartName="/xl/drawings/drawing14.xml" ContentType="application/vnd.openxmlformats-officedocument.drawing+xml"/>
  <Override PartName="/xl/ctrlProps/ctrlProp13.xml" ContentType="application/vnd.ms-excel.controlproperties+xml"/>
  <Override PartName="/xl/comments11.xml" ContentType="application/vnd.openxmlformats-officedocument.spreadsheetml.comments+xml"/>
  <Override PartName="/xl/drawings/drawing15.xml" ContentType="application/vnd.openxmlformats-officedocument.drawing+xml"/>
  <Override PartName="/xl/ctrlProps/ctrlProp14.xml" ContentType="application/vnd.ms-excel.controlproperties+xml"/>
  <Override PartName="/xl/comments12.xml" ContentType="application/vnd.openxmlformats-officedocument.spreadsheetml.comments+xml"/>
  <Override PartName="/xl/drawings/drawing16.xml" ContentType="application/vnd.openxmlformats-officedocument.drawing+xml"/>
  <Override PartName="/xl/ctrlProps/ctrlProp15.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4.xml" ContentType="application/vnd.openxmlformats-officedocument.spreadsheetml.comments+xml"/>
  <Override PartName="/xl/drawings/drawing18.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15.xml" ContentType="application/vnd.openxmlformats-officedocument.spreadsheetml.comments+xml"/>
  <Override PartName="/xl/drawings/drawing19.xml" ContentType="application/vnd.openxmlformats-officedocument.drawing+xml"/>
  <Override PartName="/xl/ctrlProps/ctrlProp69.xml" ContentType="application/vnd.ms-excel.controlproperties+xml"/>
  <Override PartName="/xl/comments16.xml" ContentType="application/vnd.openxmlformats-officedocument.spreadsheetml.comments+xml"/>
  <Override PartName="/xl/drawings/drawing20.xml" ContentType="application/vnd.openxmlformats-officedocument.drawing+xml"/>
  <Override PartName="/xl/ctrlProps/ctrlProp70.xml" ContentType="application/vnd.ms-excel.controlproperties+xml"/>
  <Override PartName="/xl/comments17.xml" ContentType="application/vnd.openxmlformats-officedocument.spreadsheetml.comments+xml"/>
  <Override PartName="/xl/drawings/drawing21.xml" ContentType="application/vnd.openxmlformats-officedocument.drawing+xml"/>
  <Override PartName="/xl/ctrlProps/ctrlProp71.xml" ContentType="application/vnd.ms-excel.controlproperties+xml"/>
  <Override PartName="/xl/comments18.xml" ContentType="application/vnd.openxmlformats-officedocument.spreadsheetml.comments+xml"/>
  <Override PartName="/xl/drawings/drawing22.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179.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187.xml" ContentType="application/vnd.ms-excel.controlpropertie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hidePivotFieldList="1" defaultThemeVersion="124226"/>
  <mc:AlternateContent xmlns:mc="http://schemas.openxmlformats.org/markup-compatibility/2006">
    <mc:Choice Requires="x15">
      <x15ac:absPath xmlns:x15ac="http://schemas.microsoft.com/office/spreadsheetml/2010/11/ac" url="M:\_Mortgage Underwriting\"/>
    </mc:Choice>
  </mc:AlternateContent>
  <xr:revisionPtr revIDLastSave="0" documentId="14_{3A2A83F1-E933-4383-A5B5-5FAFF515B883}" xr6:coauthVersionLast="47" xr6:coauthVersionMax="47" xr10:uidLastSave="{00000000-0000-0000-0000-000000000000}"/>
  <bookViews>
    <workbookView xWindow="-28920" yWindow="-120" windowWidth="29040" windowHeight="15840" tabRatio="819" xr2:uid="{00000000-000D-0000-FFFF-FFFF00000000}"/>
  </bookViews>
  <sheets>
    <sheet name="Residual and Debt Worksheet" sheetId="99" r:id="rId1"/>
    <sheet name="FNMA 1065 Cheat Sheet" sheetId="105" r:id="rId2"/>
    <sheet name="FNMA 1120S Cheat Sheet" sheetId="106" r:id="rId3"/>
    <sheet name="Input" sheetId="17" r:id="rId4"/>
    <sheet name="Employment (B1)" sheetId="73" r:id="rId5"/>
    <sheet name="Employment (B2)" sheetId="71" r:id="rId6"/>
    <sheet name="Addtl Income (B)" sheetId="55" r:id="rId7"/>
    <sheet name="Addtl Income (CB)" sheetId="75" r:id="rId8"/>
    <sheet name="Borrower 1 (1040)" sheetId="81" r:id="rId9"/>
    <sheet name="Borrower 2 (1040)" sheetId="77" r:id="rId10"/>
    <sheet name="Sch C" sheetId="35" r:id="rId11"/>
    <sheet name="Sch C (2)" sheetId="94" r:id="rId12"/>
    <sheet name="YTD P&amp;L (Sch C)" sheetId="64" r:id="rId13"/>
    <sheet name="Subject Property" sheetId="80" r:id="rId14"/>
    <sheet name="Rental  " sheetId="3" r:id="rId15"/>
    <sheet name="Rental   (2)" sheetId="78" r:id="rId16"/>
    <sheet name="Rental   (3)" sheetId="97" r:id="rId17"/>
    <sheet name="Royalty Income" sheetId="62" r:id="rId18"/>
    <sheet name="Trust" sheetId="69" r:id="rId19"/>
    <sheet name="1065&lt;25%" sheetId="40" r:id="rId20"/>
    <sheet name="1065&lt;25% (2)" sheetId="95" r:id="rId21"/>
    <sheet name="1065 25% +" sheetId="41" r:id="rId22"/>
    <sheet name="YTD P&amp;L (1065)" sheetId="89" r:id="rId23"/>
    <sheet name="FNMA 1065 25%+" sheetId="101" r:id="rId24"/>
    <sheet name="FNMA 1065&lt;25%" sheetId="103" r:id="rId25"/>
    <sheet name="1120S&lt;25%" sheetId="82" r:id="rId26"/>
    <sheet name="1120S&lt;25% (2)" sheetId="96" r:id="rId27"/>
    <sheet name="1120S 25%+ " sheetId="83" r:id="rId28"/>
    <sheet name="YTD P&amp;L (1120S)" sheetId="90" r:id="rId29"/>
    <sheet name="FNMA 1120S 25%+" sheetId="102" r:id="rId30"/>
    <sheet name="FNMA 1120S &lt;25%" sheetId="104" r:id="rId31"/>
    <sheet name="1120" sheetId="43" r:id="rId32"/>
    <sheet name="YTD P&amp;L (1120)" sheetId="91" r:id="rId33"/>
    <sheet name="Farm " sheetId="44" r:id="rId34"/>
  </sheets>
  <definedNames>
    <definedName name="_xlnm.Print_Area" localSheetId="21">'1065 25% +'!$B$1:$R$260</definedName>
    <definedName name="_xlnm.Print_Area" localSheetId="19">'1065&lt;25%'!$B$1:$R$208</definedName>
    <definedName name="_xlnm.Print_Area" localSheetId="20">'1065&lt;25% (2)'!$B$1:$R$208</definedName>
    <definedName name="_xlnm.Print_Area" localSheetId="31">'1120'!$B$1:$R$64</definedName>
    <definedName name="_xlnm.Print_Area" localSheetId="27">'1120S 25%+ '!$B$1:$R$252</definedName>
    <definedName name="_xlnm.Print_Area" localSheetId="25">'1120S&lt;25%'!$B$1:$R$208</definedName>
    <definedName name="_xlnm.Print_Area" localSheetId="26">'1120S&lt;25% (2)'!$B$1:$R$208</definedName>
    <definedName name="_xlnm.Print_Area" localSheetId="6">'Addtl Income (B)'!$A$1:$R$50</definedName>
    <definedName name="_xlnm.Print_Area" localSheetId="7">'Addtl Income (CB)'!$A$1:$R$50</definedName>
    <definedName name="_xlnm.Print_Area" localSheetId="8">'Borrower 1 (1040)'!$B$1:$O$57</definedName>
    <definedName name="_xlnm.Print_Area" localSheetId="9">'Borrower 2 (1040)'!$B$1:$P$57</definedName>
    <definedName name="_xlnm.Print_Area" localSheetId="4">'Employment (B1)'!$A$1:$G$67</definedName>
    <definedName name="_xlnm.Print_Area" localSheetId="5">'Employment (B2)'!$A$1:$G$67</definedName>
    <definedName name="_xlnm.Print_Area" localSheetId="33">'Farm '!$B$1:$Q$24</definedName>
    <definedName name="_xlnm.Print_Area" localSheetId="3">Input!$A$1:$I$11</definedName>
    <definedName name="_xlnm.Print_Area" localSheetId="14">'Rental  '!$B$1:$O$72</definedName>
    <definedName name="_xlnm.Print_Area" localSheetId="15">'Rental   (2)'!$B$1:$O$210</definedName>
    <definedName name="_xlnm.Print_Area" localSheetId="16">'Rental   (3)'!$B$1:$O$210</definedName>
    <definedName name="_xlnm.Print_Area" localSheetId="17">'Royalty Income'!$B$1:$P$51</definedName>
    <definedName name="_xlnm.Print_Area" localSheetId="10">'Sch C'!$B$1:$Q$67</definedName>
    <definedName name="_xlnm.Print_Area" localSheetId="11">'Sch C (2)'!$B$1:$Q$67</definedName>
    <definedName name="_xlnm.Print_Area" localSheetId="13">'Subject Property'!$B$1:$O$24</definedName>
    <definedName name="_xlnm.Print_Area" localSheetId="18">Trust!$B$1:$Q$52</definedName>
    <definedName name="_xlnm.Print_Area" localSheetId="22">'YTD P&amp;L (1065)'!$B$1:$S$99</definedName>
    <definedName name="_xlnm.Print_Area" localSheetId="32">'YTD P&amp;L (1120)'!$B$1:$S$99</definedName>
    <definedName name="_xlnm.Print_Area" localSheetId="28">'YTD P&amp;L (1120S)'!$B$1:$S$99</definedName>
    <definedName name="_xlnm.Print_Area" localSheetId="12">'YTD P&amp;L (Sch C)'!$B$1:$S$99</definedName>
    <definedName name="_xlnm.Print_Titles" localSheetId="21">'1065 25% +'!$1:$3</definedName>
    <definedName name="_xlnm.Print_Titles" localSheetId="19">'1065&lt;25%'!$1:$3</definedName>
    <definedName name="_xlnm.Print_Titles" localSheetId="20">'1065&lt;25% (2)'!$1:$3</definedName>
    <definedName name="_xlnm.Print_Titles" localSheetId="27">'1120S 25%+ '!$1:$3</definedName>
    <definedName name="_xlnm.Print_Titles" localSheetId="25">'1120S&lt;25%'!$1:$3</definedName>
    <definedName name="_xlnm.Print_Titles" localSheetId="26">'1120S&lt;25% (2)'!$1:$3</definedName>
    <definedName name="_xlnm.Print_Titles" localSheetId="14">'Rental  '!#REF!</definedName>
    <definedName name="_xlnm.Print_Titles" localSheetId="15">'Rental   (2)'!$1:$3</definedName>
    <definedName name="_xlnm.Print_Titles" localSheetId="16">'Rental   (3)'!$1:$3</definedName>
    <definedName name="_xlnm.Print_Titles" localSheetId="17">'Royalty Income'!$5:$5</definedName>
    <definedName name="_xlnm.Print_Titles" localSheetId="13">'Subject Property'!#REF!</definedName>
    <definedName name="_xlnm.Print_Titles" localSheetId="18">Trust!#REF!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8" i="102" l="1"/>
  <c r="B20" i="99"/>
  <c r="B15" i="99"/>
  <c r="C8" i="99"/>
  <c r="B25" i="99" s="1"/>
  <c r="G9" i="73"/>
  <c r="E2" i="73"/>
  <c r="B22" i="99" l="1"/>
  <c r="B26" i="99" s="1"/>
  <c r="B27" i="99" s="1"/>
  <c r="F11" i="99"/>
  <c r="K233" i="102"/>
  <c r="I233" i="102"/>
  <c r="K202" i="102"/>
  <c r="I202" i="102"/>
  <c r="K171" i="102"/>
  <c r="I171" i="102"/>
  <c r="K140" i="102"/>
  <c r="I140" i="102"/>
  <c r="K109" i="102"/>
  <c r="I109" i="102"/>
  <c r="K78" i="102"/>
  <c r="I78" i="102"/>
  <c r="K47" i="102"/>
  <c r="I47" i="102"/>
  <c r="K16" i="102"/>
  <c r="I16" i="102"/>
  <c r="F14" i="99" l="1"/>
  <c r="M227" i="102"/>
  <c r="Q227" i="102" s="1"/>
  <c r="M226" i="102"/>
  <c r="Q226" i="102" s="1"/>
  <c r="M196" i="102"/>
  <c r="Q196" i="102" s="1"/>
  <c r="M195" i="102"/>
  <c r="Q195" i="102" s="1"/>
  <c r="M165" i="102"/>
  <c r="Q165" i="102" s="1"/>
  <c r="M164" i="102"/>
  <c r="Q164" i="102" s="1"/>
  <c r="M134" i="102"/>
  <c r="Q134" i="102" s="1"/>
  <c r="M133" i="102"/>
  <c r="Q133" i="102" s="1"/>
  <c r="M103" i="102"/>
  <c r="Q103" i="102" s="1"/>
  <c r="M102" i="102"/>
  <c r="Q102" i="102" s="1"/>
  <c r="M72" i="102"/>
  <c r="Q72" i="102" s="1"/>
  <c r="M71" i="102"/>
  <c r="Q71" i="102" s="1"/>
  <c r="M41" i="102"/>
  <c r="Q41" i="102" s="1"/>
  <c r="M40" i="102"/>
  <c r="Q40" i="102" s="1"/>
  <c r="M10" i="102"/>
  <c r="Q10" i="102" s="1"/>
  <c r="M9" i="102"/>
  <c r="Q9" i="102" s="1"/>
  <c r="K62" i="101" l="1"/>
  <c r="K64" i="101" s="1"/>
  <c r="I62" i="101"/>
  <c r="I64" i="101" s="1"/>
  <c r="M61" i="101"/>
  <c r="K50" i="101"/>
  <c r="I50" i="101"/>
  <c r="M43" i="101"/>
  <c r="Q43" i="101" s="1"/>
  <c r="M42" i="101"/>
  <c r="Q42" i="101" s="1"/>
  <c r="I41" i="101"/>
  <c r="K41" i="101" s="1"/>
  <c r="I65" i="101" l="1"/>
  <c r="I66" i="101" s="1"/>
  <c r="K65" i="101"/>
  <c r="K203" i="104"/>
  <c r="I203" i="104"/>
  <c r="M196" i="104"/>
  <c r="Q196" i="104" s="1"/>
  <c r="I194" i="104"/>
  <c r="K194" i="104" s="1"/>
  <c r="K186" i="104"/>
  <c r="I186" i="104"/>
  <c r="M179" i="104"/>
  <c r="Q179" i="104" s="1"/>
  <c r="I177" i="104"/>
  <c r="K177" i="104" s="1"/>
  <c r="K169" i="104"/>
  <c r="I169" i="104"/>
  <c r="M162" i="104"/>
  <c r="Q162" i="104" s="1"/>
  <c r="I160" i="104"/>
  <c r="K160" i="104" s="1"/>
  <c r="K152" i="104"/>
  <c r="I152" i="104"/>
  <c r="M145" i="104"/>
  <c r="Q145" i="104" s="1"/>
  <c r="I143" i="104"/>
  <c r="K143" i="104" s="1"/>
  <c r="K135" i="104"/>
  <c r="I135" i="104"/>
  <c r="M128" i="104"/>
  <c r="Q128" i="104" s="1"/>
  <c r="I126" i="104"/>
  <c r="K126" i="104" s="1"/>
  <c r="K118" i="104"/>
  <c r="I118" i="104"/>
  <c r="M111" i="104"/>
  <c r="Q111" i="104" s="1"/>
  <c r="I109" i="104"/>
  <c r="K109" i="104" s="1"/>
  <c r="K101" i="104"/>
  <c r="I101" i="104"/>
  <c r="M94" i="104"/>
  <c r="Q94" i="104" s="1"/>
  <c r="I92" i="104"/>
  <c r="K92" i="104" s="1"/>
  <c r="K84" i="104"/>
  <c r="I84" i="104"/>
  <c r="M77" i="104"/>
  <c r="Q77" i="104" s="1"/>
  <c r="I75" i="104"/>
  <c r="K75" i="104" s="1"/>
  <c r="K67" i="104"/>
  <c r="I67" i="104"/>
  <c r="M60" i="104"/>
  <c r="Q60" i="104" s="1"/>
  <c r="I58" i="104"/>
  <c r="K58" i="104" s="1"/>
  <c r="K50" i="104"/>
  <c r="I50" i="104"/>
  <c r="M43" i="104"/>
  <c r="Q43" i="104" s="1"/>
  <c r="I41" i="104"/>
  <c r="K41" i="104" s="1"/>
  <c r="K33" i="104"/>
  <c r="I33" i="104"/>
  <c r="M26" i="104"/>
  <c r="Q26" i="104" s="1"/>
  <c r="M9" i="104"/>
  <c r="Q9" i="104" s="1"/>
  <c r="I24" i="104"/>
  <c r="K24" i="104" s="1"/>
  <c r="K16" i="104"/>
  <c r="I16" i="104"/>
  <c r="I7" i="104"/>
  <c r="K7" i="104" s="1"/>
  <c r="O3" i="104"/>
  <c r="K3" i="104"/>
  <c r="O2" i="104"/>
  <c r="K2" i="104"/>
  <c r="O1" i="104"/>
  <c r="K1" i="104"/>
  <c r="K244" i="102"/>
  <c r="K246" i="102" s="1"/>
  <c r="I244" i="102"/>
  <c r="I246" i="102" s="1"/>
  <c r="M243" i="102"/>
  <c r="K213" i="102"/>
  <c r="K215" i="102" s="1"/>
  <c r="I213" i="102"/>
  <c r="I215" i="102" s="1"/>
  <c r="I216" i="102" s="1"/>
  <c r="I217" i="102" s="1"/>
  <c r="M212" i="102"/>
  <c r="K182" i="102"/>
  <c r="K184" i="102" s="1"/>
  <c r="I182" i="102"/>
  <c r="I184" i="102" s="1"/>
  <c r="M181" i="102"/>
  <c r="K151" i="102"/>
  <c r="K153" i="102" s="1"/>
  <c r="I151" i="102"/>
  <c r="I153" i="102" s="1"/>
  <c r="I154" i="102" s="1"/>
  <c r="I155" i="102" s="1"/>
  <c r="M150" i="102"/>
  <c r="K120" i="102"/>
  <c r="K122" i="102" s="1"/>
  <c r="I120" i="102"/>
  <c r="I122" i="102" s="1"/>
  <c r="M119" i="102"/>
  <c r="K89" i="102"/>
  <c r="K91" i="102" s="1"/>
  <c r="I89" i="102"/>
  <c r="I91" i="102" s="1"/>
  <c r="M88" i="102"/>
  <c r="K60" i="102"/>
  <c r="I58" i="102"/>
  <c r="I60" i="102" s="1"/>
  <c r="M57" i="102"/>
  <c r="M118" i="104" l="1"/>
  <c r="Q118" i="104" s="1"/>
  <c r="M33" i="104"/>
  <c r="Q33" i="104" s="1"/>
  <c r="M135" i="104"/>
  <c r="Q135" i="104" s="1"/>
  <c r="M65" i="101"/>
  <c r="Q65" i="101" s="1"/>
  <c r="K66" i="101"/>
  <c r="M67" i="104"/>
  <c r="Q67" i="104" s="1"/>
  <c r="M169" i="104"/>
  <c r="Q169" i="104" s="1"/>
  <c r="M186" i="104"/>
  <c r="Q186" i="104" s="1"/>
  <c r="M84" i="104"/>
  <c r="Q84" i="104" s="1"/>
  <c r="M101" i="104"/>
  <c r="Q101" i="104" s="1"/>
  <c r="M50" i="104"/>
  <c r="Q50" i="104" s="1"/>
  <c r="M152" i="104"/>
  <c r="Q152" i="104" s="1"/>
  <c r="M203" i="104"/>
  <c r="Q203" i="104" s="1"/>
  <c r="M16" i="104"/>
  <c r="Q16" i="104" s="1"/>
  <c r="I185" i="102"/>
  <c r="I186" i="102" s="1"/>
  <c r="I247" i="102"/>
  <c r="I248" i="102" s="1"/>
  <c r="K185" i="102"/>
  <c r="K186" i="102" s="1"/>
  <c r="K216" i="102"/>
  <c r="K247" i="102"/>
  <c r="K248" i="102" s="1"/>
  <c r="K61" i="102"/>
  <c r="K62" i="102" s="1"/>
  <c r="K92" i="102"/>
  <c r="K93" i="102" s="1"/>
  <c r="I92" i="102"/>
  <c r="I93" i="102" s="1"/>
  <c r="K123" i="102"/>
  <c r="K124" i="102" s="1"/>
  <c r="I123" i="102"/>
  <c r="I124" i="102" s="1"/>
  <c r="K154" i="102"/>
  <c r="K155" i="102" s="1"/>
  <c r="I61" i="102"/>
  <c r="I62" i="102" s="1"/>
  <c r="K1" i="102"/>
  <c r="O1" i="102"/>
  <c r="K2" i="102"/>
  <c r="O2" i="102"/>
  <c r="K3" i="102"/>
  <c r="O3" i="102"/>
  <c r="K7" i="102"/>
  <c r="M26" i="102"/>
  <c r="I27" i="102"/>
  <c r="I29" i="102" s="1"/>
  <c r="K27" i="102"/>
  <c r="K29" i="102" s="1"/>
  <c r="I38" i="102"/>
  <c r="K38" i="102" s="1"/>
  <c r="I69" i="102"/>
  <c r="K69" i="102" s="1"/>
  <c r="E256" i="102"/>
  <c r="I100" i="102"/>
  <c r="K100" i="102" s="1"/>
  <c r="E257" i="102"/>
  <c r="I131" i="102"/>
  <c r="K131" i="102" s="1"/>
  <c r="I162" i="102"/>
  <c r="K162" i="102" s="1"/>
  <c r="E259" i="102"/>
  <c r="I193" i="102"/>
  <c r="K193" i="102" s="1"/>
  <c r="I224" i="102"/>
  <c r="K224" i="102" s="1"/>
  <c r="B254" i="102"/>
  <c r="C254" i="102"/>
  <c r="F254" i="102"/>
  <c r="H254" i="102"/>
  <c r="J254" i="102"/>
  <c r="K254" i="102"/>
  <c r="L254" i="102"/>
  <c r="Q254" i="102"/>
  <c r="B255" i="102"/>
  <c r="C255" i="102"/>
  <c r="F255" i="102"/>
  <c r="H255" i="102"/>
  <c r="J255" i="102"/>
  <c r="K255" i="102"/>
  <c r="L255" i="102"/>
  <c r="Q255" i="102"/>
  <c r="B256" i="102"/>
  <c r="C256" i="102"/>
  <c r="F256" i="102"/>
  <c r="H256" i="102"/>
  <c r="J256" i="102"/>
  <c r="K256" i="102"/>
  <c r="L256" i="102"/>
  <c r="Q256" i="102"/>
  <c r="B257" i="102"/>
  <c r="C257" i="102"/>
  <c r="F257" i="102"/>
  <c r="H257" i="102"/>
  <c r="J257" i="102"/>
  <c r="K257" i="102"/>
  <c r="L257" i="102"/>
  <c r="Q257" i="102"/>
  <c r="B258" i="102"/>
  <c r="C258" i="102"/>
  <c r="F258" i="102"/>
  <c r="H258" i="102"/>
  <c r="J258" i="102"/>
  <c r="K258" i="102"/>
  <c r="L258" i="102"/>
  <c r="Q258" i="102"/>
  <c r="B259" i="102"/>
  <c r="C259" i="102"/>
  <c r="F259" i="102"/>
  <c r="H259" i="102"/>
  <c r="J259" i="102"/>
  <c r="K259" i="102"/>
  <c r="L259" i="102"/>
  <c r="Q259" i="102"/>
  <c r="B260" i="102"/>
  <c r="C260" i="102"/>
  <c r="F260" i="102"/>
  <c r="H260" i="102"/>
  <c r="J260" i="102"/>
  <c r="K260" i="102"/>
  <c r="L260" i="102"/>
  <c r="Q260" i="102"/>
  <c r="B261" i="102"/>
  <c r="C261" i="102"/>
  <c r="F261" i="102"/>
  <c r="H261" i="102"/>
  <c r="J261" i="102"/>
  <c r="K261" i="102"/>
  <c r="L261" i="102"/>
  <c r="Q261" i="102"/>
  <c r="K215" i="103"/>
  <c r="K216" i="103" s="1"/>
  <c r="K197" i="103"/>
  <c r="K179" i="103"/>
  <c r="K180" i="103" s="1"/>
  <c r="K161" i="103"/>
  <c r="K162" i="103" s="1"/>
  <c r="K143" i="103"/>
  <c r="K144" i="103" s="1"/>
  <c r="K125" i="103"/>
  <c r="K126" i="103" s="1"/>
  <c r="K107" i="103"/>
  <c r="K108" i="103" s="1"/>
  <c r="K89" i="103"/>
  <c r="K90" i="103" s="1"/>
  <c r="K71" i="103"/>
  <c r="K72" i="103" s="1"/>
  <c r="K53" i="103"/>
  <c r="K54" i="103" s="1"/>
  <c r="K35" i="103"/>
  <c r="K36" i="103" s="1"/>
  <c r="K17" i="103"/>
  <c r="K18" i="103" s="1"/>
  <c r="I215" i="103"/>
  <c r="I216" i="103" s="1"/>
  <c r="I197" i="103"/>
  <c r="I198" i="103" s="1"/>
  <c r="I179" i="103"/>
  <c r="I180" i="103" s="1"/>
  <c r="I161" i="103"/>
  <c r="I162" i="103" s="1"/>
  <c r="I143" i="103"/>
  <c r="I144" i="103" s="1"/>
  <c r="I125" i="103"/>
  <c r="I126" i="103" s="1"/>
  <c r="I107" i="103"/>
  <c r="I108" i="103" s="1"/>
  <c r="I89" i="103"/>
  <c r="I90" i="103" s="1"/>
  <c r="I71" i="103"/>
  <c r="I72" i="103" s="1"/>
  <c r="I53" i="103"/>
  <c r="I54" i="103" s="1"/>
  <c r="I35" i="103"/>
  <c r="I36" i="103" s="1"/>
  <c r="M208" i="103"/>
  <c r="Q208" i="103" s="1"/>
  <c r="M207" i="103"/>
  <c r="Q207" i="103" s="1"/>
  <c r="I205" i="103"/>
  <c r="K205" i="103" s="1"/>
  <c r="M190" i="103"/>
  <c r="Q190" i="103" s="1"/>
  <c r="M189" i="103"/>
  <c r="Q189" i="103" s="1"/>
  <c r="I187" i="103"/>
  <c r="K187" i="103" s="1"/>
  <c r="M172" i="103"/>
  <c r="Q172" i="103" s="1"/>
  <c r="M171" i="103"/>
  <c r="Q171" i="103" s="1"/>
  <c r="I169" i="103"/>
  <c r="K169" i="103" s="1"/>
  <c r="M154" i="103"/>
  <c r="Q154" i="103" s="1"/>
  <c r="M153" i="103"/>
  <c r="Q153" i="103" s="1"/>
  <c r="I151" i="103"/>
  <c r="K151" i="103" s="1"/>
  <c r="M136" i="103"/>
  <c r="Q136" i="103" s="1"/>
  <c r="M135" i="103"/>
  <c r="Q135" i="103" s="1"/>
  <c r="I133" i="103"/>
  <c r="K133" i="103" s="1"/>
  <c r="M118" i="103"/>
  <c r="Q118" i="103" s="1"/>
  <c r="M117" i="103"/>
  <c r="Q117" i="103" s="1"/>
  <c r="I115" i="103"/>
  <c r="K115" i="103" s="1"/>
  <c r="M100" i="103"/>
  <c r="Q100" i="103" s="1"/>
  <c r="M99" i="103"/>
  <c r="Q99" i="103" s="1"/>
  <c r="I97" i="103"/>
  <c r="K97" i="103" s="1"/>
  <c r="M82" i="103"/>
  <c r="Q82" i="103" s="1"/>
  <c r="M81" i="103"/>
  <c r="Q81" i="103" s="1"/>
  <c r="I79" i="103"/>
  <c r="K79" i="103" s="1"/>
  <c r="M64" i="103"/>
  <c r="Q64" i="103" s="1"/>
  <c r="M63" i="103"/>
  <c r="Q63" i="103" s="1"/>
  <c r="I61" i="103"/>
  <c r="K61" i="103" s="1"/>
  <c r="M46" i="103"/>
  <c r="Q46" i="103" s="1"/>
  <c r="M45" i="103"/>
  <c r="Q45" i="103" s="1"/>
  <c r="I43" i="103"/>
  <c r="K43" i="103" s="1"/>
  <c r="M28" i="103"/>
  <c r="Q28" i="103" s="1"/>
  <c r="M10" i="103"/>
  <c r="Q10" i="103" s="1"/>
  <c r="M27" i="103"/>
  <c r="Q27" i="103" s="1"/>
  <c r="M9" i="103"/>
  <c r="Q9" i="103" s="1"/>
  <c r="I17" i="103"/>
  <c r="I18" i="103" s="1"/>
  <c r="I25" i="103"/>
  <c r="K25" i="103" s="1"/>
  <c r="I7" i="103"/>
  <c r="K7" i="103" s="1"/>
  <c r="O3" i="103"/>
  <c r="K3" i="103"/>
  <c r="O2" i="103"/>
  <c r="K2" i="103"/>
  <c r="O1" i="103"/>
  <c r="K1" i="103"/>
  <c r="M235" i="101"/>
  <c r="Q235" i="101" s="1"/>
  <c r="M234" i="101"/>
  <c r="Q234" i="101" s="1"/>
  <c r="M203" i="101"/>
  <c r="Q203" i="101" s="1"/>
  <c r="M202" i="101"/>
  <c r="Q202" i="101" s="1"/>
  <c r="M171" i="101"/>
  <c r="Q171" i="101" s="1"/>
  <c r="M170" i="101"/>
  <c r="Q170" i="101" s="1"/>
  <c r="M139" i="101"/>
  <c r="Q139" i="101" s="1"/>
  <c r="M138" i="101"/>
  <c r="Q138" i="101" s="1"/>
  <c r="M107" i="101"/>
  <c r="Q107" i="101" s="1"/>
  <c r="M106" i="101"/>
  <c r="Q106" i="101" s="1"/>
  <c r="M75" i="101"/>
  <c r="Q75" i="101" s="1"/>
  <c r="M74" i="101"/>
  <c r="Q74" i="101" s="1"/>
  <c r="M53" i="103" l="1"/>
  <c r="Q53" i="103" s="1"/>
  <c r="M71" i="103"/>
  <c r="Q71" i="103" s="1"/>
  <c r="M197" i="103"/>
  <c r="Q197" i="103" s="1"/>
  <c r="K198" i="103"/>
  <c r="M154" i="102"/>
  <c r="Q154" i="102" s="1"/>
  <c r="M216" i="102"/>
  <c r="Q216" i="102" s="1"/>
  <c r="K217" i="102"/>
  <c r="M247" i="102"/>
  <c r="Q247" i="102" s="1"/>
  <c r="K30" i="102"/>
  <c r="K31" i="102" s="1"/>
  <c r="M185" i="102"/>
  <c r="Q185" i="102" s="1"/>
  <c r="M92" i="102"/>
  <c r="Q92" i="102" s="1"/>
  <c r="M61" i="102"/>
  <c r="Q61" i="102" s="1"/>
  <c r="M123" i="102"/>
  <c r="Q123" i="102" s="1"/>
  <c r="E260" i="102"/>
  <c r="E258" i="102"/>
  <c r="E255" i="102"/>
  <c r="I30" i="102"/>
  <c r="I31" i="102" s="1"/>
  <c r="G256" i="102"/>
  <c r="E254" i="102"/>
  <c r="G254" i="102"/>
  <c r="G255" i="102"/>
  <c r="G258" i="102"/>
  <c r="G257" i="102"/>
  <c r="G260" i="102"/>
  <c r="G259" i="102"/>
  <c r="G261" i="102"/>
  <c r="E261" i="102"/>
  <c r="M215" i="103"/>
  <c r="Q215" i="103" s="1"/>
  <c r="M179" i="103"/>
  <c r="Q179" i="103" s="1"/>
  <c r="M161" i="103"/>
  <c r="Q161" i="103" s="1"/>
  <c r="M143" i="103"/>
  <c r="Q143" i="103" s="1"/>
  <c r="M107" i="103"/>
  <c r="Q107" i="103" s="1"/>
  <c r="M89" i="103"/>
  <c r="Q89" i="103" s="1"/>
  <c r="M125" i="103"/>
  <c r="Q125" i="103" s="1"/>
  <c r="M35" i="103"/>
  <c r="Q35" i="103" s="1"/>
  <c r="M17" i="103"/>
  <c r="Q17" i="103" s="1"/>
  <c r="M10" i="101"/>
  <c r="Q10" i="101" s="1"/>
  <c r="M30" i="102" l="1"/>
  <c r="Q30" i="102" s="1"/>
  <c r="I258" i="102"/>
  <c r="M261" i="102"/>
  <c r="I261" i="102"/>
  <c r="M258" i="102"/>
  <c r="M259" i="102"/>
  <c r="I259" i="102"/>
  <c r="I254" i="102"/>
  <c r="I255" i="102"/>
  <c r="M260" i="102"/>
  <c r="I260" i="102"/>
  <c r="M257" i="102"/>
  <c r="I257" i="102"/>
  <c r="M256" i="102"/>
  <c r="I256" i="102"/>
  <c r="M9" i="101"/>
  <c r="Q9" i="101" s="1"/>
  <c r="M255" i="102" l="1"/>
  <c r="M254" i="102"/>
  <c r="K274" i="101"/>
  <c r="H274" i="101"/>
  <c r="E274" i="101"/>
  <c r="B274" i="101"/>
  <c r="A274" i="101"/>
  <c r="K273" i="101"/>
  <c r="H273" i="101"/>
  <c r="E273" i="101"/>
  <c r="B273" i="101"/>
  <c r="A273" i="101"/>
  <c r="K272" i="101"/>
  <c r="H272" i="101"/>
  <c r="E272" i="101"/>
  <c r="B272" i="101"/>
  <c r="A272" i="101"/>
  <c r="K271" i="101"/>
  <c r="H271" i="101"/>
  <c r="E271" i="101"/>
  <c r="B271" i="101"/>
  <c r="A271" i="101"/>
  <c r="K270" i="101"/>
  <c r="H270" i="101"/>
  <c r="E270" i="101"/>
  <c r="B270" i="101"/>
  <c r="A270" i="101"/>
  <c r="K269" i="101"/>
  <c r="H269" i="101"/>
  <c r="G269" i="101"/>
  <c r="E269" i="101"/>
  <c r="B269" i="101"/>
  <c r="A269" i="101"/>
  <c r="K268" i="101"/>
  <c r="H268" i="101"/>
  <c r="E268" i="101"/>
  <c r="B268" i="101"/>
  <c r="A268" i="101"/>
  <c r="K267" i="101"/>
  <c r="H267" i="101"/>
  <c r="E267" i="101"/>
  <c r="B267" i="101"/>
  <c r="A267" i="101"/>
  <c r="N265" i="101"/>
  <c r="L265" i="101"/>
  <c r="K254" i="101"/>
  <c r="K256" i="101" s="1"/>
  <c r="I254" i="101"/>
  <c r="I256" i="101" s="1"/>
  <c r="M253" i="101"/>
  <c r="K242" i="101"/>
  <c r="I242" i="101"/>
  <c r="I233" i="101"/>
  <c r="K233" i="101" s="1"/>
  <c r="K222" i="101"/>
  <c r="K224" i="101" s="1"/>
  <c r="I222" i="101"/>
  <c r="I224" i="101" s="1"/>
  <c r="M221" i="101"/>
  <c r="K210" i="101"/>
  <c r="I210" i="101"/>
  <c r="I201" i="101"/>
  <c r="K201" i="101" s="1"/>
  <c r="K190" i="101"/>
  <c r="K192" i="101" s="1"/>
  <c r="I190" i="101"/>
  <c r="I192" i="101" s="1"/>
  <c r="M189" i="101"/>
  <c r="K178" i="101"/>
  <c r="I178" i="101"/>
  <c r="I169" i="101"/>
  <c r="K169" i="101" s="1"/>
  <c r="K158" i="101"/>
  <c r="K160" i="101" s="1"/>
  <c r="K161" i="101" s="1"/>
  <c r="K162" i="101" s="1"/>
  <c r="I158" i="101"/>
  <c r="I160" i="101" s="1"/>
  <c r="M157" i="101"/>
  <c r="K146" i="101"/>
  <c r="I146" i="101"/>
  <c r="I137" i="101"/>
  <c r="K137" i="101" s="1"/>
  <c r="K126" i="101"/>
  <c r="K128" i="101" s="1"/>
  <c r="I126" i="101"/>
  <c r="I128" i="101" s="1"/>
  <c r="M125" i="101"/>
  <c r="K114" i="101"/>
  <c r="I114" i="101"/>
  <c r="I105" i="101"/>
  <c r="K105" i="101" s="1"/>
  <c r="K94" i="101"/>
  <c r="K96" i="101" s="1"/>
  <c r="I94" i="101"/>
  <c r="I96" i="101" s="1"/>
  <c r="M93" i="101"/>
  <c r="K82" i="101"/>
  <c r="I82" i="101"/>
  <c r="I73" i="101"/>
  <c r="K73" i="101" s="1"/>
  <c r="K29" i="101"/>
  <c r="K31" i="101" s="1"/>
  <c r="I29" i="101"/>
  <c r="I31" i="101" s="1"/>
  <c r="M28" i="101"/>
  <c r="K17" i="101"/>
  <c r="I17" i="101"/>
  <c r="I7" i="101"/>
  <c r="K7" i="101" s="1"/>
  <c r="N3" i="101"/>
  <c r="K3" i="101"/>
  <c r="N2" i="101"/>
  <c r="K2" i="101"/>
  <c r="N1" i="101"/>
  <c r="K1" i="101"/>
  <c r="K32" i="101" l="1"/>
  <c r="K97" i="101"/>
  <c r="I225" i="101"/>
  <c r="I161" i="101"/>
  <c r="D271" i="101" s="1"/>
  <c r="K225" i="101"/>
  <c r="K129" i="101"/>
  <c r="K130" i="101" s="1"/>
  <c r="K257" i="101"/>
  <c r="F268" i="101"/>
  <c r="K193" i="101"/>
  <c r="I129" i="101"/>
  <c r="I257" i="101"/>
  <c r="C268" i="101"/>
  <c r="I193" i="101"/>
  <c r="I32" i="101"/>
  <c r="I33" i="101" s="1"/>
  <c r="C269" i="101"/>
  <c r="I97" i="101"/>
  <c r="F271" i="101"/>
  <c r="C271" i="101" l="1"/>
  <c r="F274" i="101"/>
  <c r="K258" i="101"/>
  <c r="F269" i="101"/>
  <c r="K98" i="101"/>
  <c r="D272" i="101"/>
  <c r="I194" i="101"/>
  <c r="F272" i="101"/>
  <c r="K194" i="101"/>
  <c r="F273" i="101"/>
  <c r="K226" i="101"/>
  <c r="F270" i="101"/>
  <c r="D269" i="101"/>
  <c r="I98" i="101"/>
  <c r="M161" i="101"/>
  <c r="Q161" i="101" s="1"/>
  <c r="I271" i="101" s="1"/>
  <c r="I162" i="101"/>
  <c r="C274" i="101"/>
  <c r="I258" i="101"/>
  <c r="D273" i="101"/>
  <c r="I226" i="101"/>
  <c r="D270" i="101"/>
  <c r="I130" i="101"/>
  <c r="F267" i="101"/>
  <c r="K33" i="101"/>
  <c r="D268" i="101"/>
  <c r="D274" i="101"/>
  <c r="C273" i="101"/>
  <c r="M225" i="101"/>
  <c r="Q225" i="101" s="1"/>
  <c r="I273" i="101" s="1"/>
  <c r="M193" i="101"/>
  <c r="G272" i="101" s="1"/>
  <c r="M97" i="101"/>
  <c r="Q97" i="101" s="1"/>
  <c r="I269" i="101" s="1"/>
  <c r="M32" i="101"/>
  <c r="G267" i="101" s="1"/>
  <c r="M129" i="101"/>
  <c r="G270" i="101" s="1"/>
  <c r="C270" i="101"/>
  <c r="C272" i="101"/>
  <c r="K265" i="101"/>
  <c r="M257" i="101"/>
  <c r="G274" i="101" s="1"/>
  <c r="I268" i="101"/>
  <c r="D267" i="101"/>
  <c r="C267" i="101"/>
  <c r="I265" i="101"/>
  <c r="C43" i="44"/>
  <c r="B43" i="44"/>
  <c r="C42" i="44"/>
  <c r="B42" i="44"/>
  <c r="K35" i="44"/>
  <c r="E43" i="44" s="1"/>
  <c r="I35" i="44"/>
  <c r="D43" i="44" s="1"/>
  <c r="I25" i="44"/>
  <c r="K25" i="44" s="1"/>
  <c r="K17" i="44"/>
  <c r="E42" i="44" s="1"/>
  <c r="I17" i="44"/>
  <c r="I7" i="44"/>
  <c r="K7" i="44" s="1"/>
  <c r="N3" i="44"/>
  <c r="K3" i="44"/>
  <c r="N2" i="44"/>
  <c r="K2" i="44"/>
  <c r="N1" i="44"/>
  <c r="K1" i="44"/>
  <c r="J116" i="91"/>
  <c r="J115" i="91"/>
  <c r="J114" i="91"/>
  <c r="P95" i="91"/>
  <c r="N95" i="91"/>
  <c r="L95" i="91"/>
  <c r="J95" i="91"/>
  <c r="F93" i="91"/>
  <c r="R85" i="91"/>
  <c r="R81" i="91"/>
  <c r="H81" i="91"/>
  <c r="R79" i="91"/>
  <c r="H79" i="91"/>
  <c r="R77" i="91"/>
  <c r="H77" i="91"/>
  <c r="R75" i="91"/>
  <c r="P63" i="91"/>
  <c r="N63" i="91"/>
  <c r="L63" i="91"/>
  <c r="J63" i="91"/>
  <c r="F61" i="91"/>
  <c r="R53" i="91"/>
  <c r="R49" i="91"/>
  <c r="H49" i="91"/>
  <c r="R47" i="91"/>
  <c r="H47" i="91"/>
  <c r="R45" i="91"/>
  <c r="H45" i="91"/>
  <c r="R43" i="91"/>
  <c r="P31" i="91"/>
  <c r="N31" i="91"/>
  <c r="L31" i="91"/>
  <c r="J31" i="91"/>
  <c r="F29" i="91"/>
  <c r="R21" i="91"/>
  <c r="R17" i="91"/>
  <c r="H17" i="91"/>
  <c r="R15" i="91"/>
  <c r="H15" i="91"/>
  <c r="R13" i="91"/>
  <c r="H13" i="91"/>
  <c r="R11" i="91"/>
  <c r="Q3" i="91"/>
  <c r="L3" i="91"/>
  <c r="Q2" i="91"/>
  <c r="L2" i="91"/>
  <c r="Q1" i="91"/>
  <c r="L1" i="91"/>
  <c r="C75" i="43"/>
  <c r="B75" i="43"/>
  <c r="C74" i="43"/>
  <c r="B74" i="43"/>
  <c r="L59" i="43"/>
  <c r="K75" i="43" s="1"/>
  <c r="J59" i="43"/>
  <c r="J75" i="43" s="1"/>
  <c r="L54" i="43"/>
  <c r="L56" i="43" s="1"/>
  <c r="L58" i="43" s="1"/>
  <c r="J54" i="43"/>
  <c r="J56" i="43" s="1"/>
  <c r="J58" i="43" s="1"/>
  <c r="J38" i="43"/>
  <c r="L38" i="43" s="1"/>
  <c r="L25" i="43"/>
  <c r="L27" i="43" s="1"/>
  <c r="L29" i="43" s="1"/>
  <c r="L30" i="43" s="1"/>
  <c r="K74" i="43" s="1"/>
  <c r="J25" i="43"/>
  <c r="J27" i="43" s="1"/>
  <c r="J29" i="43" s="1"/>
  <c r="J74" i="43" s="1"/>
  <c r="J9" i="43"/>
  <c r="L9" i="43" s="1"/>
  <c r="P3" i="43"/>
  <c r="L3" i="43"/>
  <c r="P2" i="43"/>
  <c r="L2" i="43"/>
  <c r="P1" i="43"/>
  <c r="L1" i="43"/>
  <c r="J116" i="90"/>
  <c r="J115" i="90"/>
  <c r="J114" i="90"/>
  <c r="P95" i="90"/>
  <c r="N95" i="90"/>
  <c r="L95" i="90"/>
  <c r="J95" i="90"/>
  <c r="F93" i="90"/>
  <c r="R85" i="90"/>
  <c r="R81" i="90"/>
  <c r="H81" i="90"/>
  <c r="R79" i="90"/>
  <c r="H79" i="90"/>
  <c r="R77" i="90"/>
  <c r="H77" i="90"/>
  <c r="R75" i="90"/>
  <c r="P63" i="90"/>
  <c r="N63" i="90"/>
  <c r="L63" i="90"/>
  <c r="J63" i="90"/>
  <c r="F61" i="90"/>
  <c r="R53" i="90"/>
  <c r="R49" i="90"/>
  <c r="H49" i="90"/>
  <c r="R47" i="90"/>
  <c r="H47" i="90"/>
  <c r="R45" i="90"/>
  <c r="H45" i="90"/>
  <c r="R43" i="90"/>
  <c r="P31" i="90"/>
  <c r="N31" i="90"/>
  <c r="L31" i="90"/>
  <c r="J31" i="90"/>
  <c r="F29" i="90"/>
  <c r="R21" i="90"/>
  <c r="R17" i="90"/>
  <c r="H17" i="90"/>
  <c r="R15" i="90"/>
  <c r="H15" i="90"/>
  <c r="R13" i="90"/>
  <c r="H13" i="90"/>
  <c r="R11" i="90"/>
  <c r="Q3" i="90"/>
  <c r="L3" i="90"/>
  <c r="Q2" i="90"/>
  <c r="L2" i="90"/>
  <c r="Q1" i="90"/>
  <c r="L1" i="90"/>
  <c r="R262" i="83"/>
  <c r="M262" i="83"/>
  <c r="L262" i="83"/>
  <c r="K262" i="83"/>
  <c r="I262" i="83"/>
  <c r="G262" i="83"/>
  <c r="D262" i="83"/>
  <c r="C262" i="83"/>
  <c r="R261" i="83"/>
  <c r="M261" i="83"/>
  <c r="L261" i="83"/>
  <c r="K261" i="83"/>
  <c r="I261" i="83"/>
  <c r="G261" i="83"/>
  <c r="D261" i="83"/>
  <c r="C261" i="83"/>
  <c r="R260" i="83"/>
  <c r="M260" i="83"/>
  <c r="L260" i="83"/>
  <c r="K260" i="83"/>
  <c r="I260" i="83"/>
  <c r="G260" i="83"/>
  <c r="D260" i="83"/>
  <c r="C260" i="83"/>
  <c r="R259" i="83"/>
  <c r="M259" i="83"/>
  <c r="L259" i="83"/>
  <c r="K259" i="83"/>
  <c r="I259" i="83"/>
  <c r="G259" i="83"/>
  <c r="D259" i="83"/>
  <c r="C259" i="83"/>
  <c r="R258" i="83"/>
  <c r="M258" i="83"/>
  <c r="L258" i="83"/>
  <c r="K258" i="83"/>
  <c r="I258" i="83"/>
  <c r="G258" i="83"/>
  <c r="D258" i="83"/>
  <c r="C258" i="83"/>
  <c r="R257" i="83"/>
  <c r="M257" i="83"/>
  <c r="L257" i="83"/>
  <c r="K257" i="83"/>
  <c r="I257" i="83"/>
  <c r="G257" i="83"/>
  <c r="D257" i="83"/>
  <c r="C257" i="83"/>
  <c r="R256" i="83"/>
  <c r="M256" i="83"/>
  <c r="L256" i="83"/>
  <c r="K256" i="83"/>
  <c r="I256" i="83"/>
  <c r="G256" i="83"/>
  <c r="D256" i="83"/>
  <c r="C256" i="83"/>
  <c r="R255" i="83"/>
  <c r="M255" i="83"/>
  <c r="L255" i="83"/>
  <c r="K255" i="83"/>
  <c r="I255" i="83"/>
  <c r="G255" i="83"/>
  <c r="D255" i="83"/>
  <c r="C255" i="83"/>
  <c r="Q253" i="83"/>
  <c r="O253" i="83"/>
  <c r="M253" i="83"/>
  <c r="L244" i="83"/>
  <c r="L246" i="83" s="1"/>
  <c r="J244" i="83"/>
  <c r="J246" i="83" s="1"/>
  <c r="N243" i="83"/>
  <c r="L233" i="83"/>
  <c r="J233" i="83"/>
  <c r="J224" i="83"/>
  <c r="L224" i="83" s="1"/>
  <c r="L213" i="83"/>
  <c r="L215" i="83" s="1"/>
  <c r="J213" i="83"/>
  <c r="J215" i="83" s="1"/>
  <c r="N212" i="83"/>
  <c r="L202" i="83"/>
  <c r="J202" i="83"/>
  <c r="J193" i="83"/>
  <c r="L193" i="83" s="1"/>
  <c r="L182" i="83"/>
  <c r="L184" i="83" s="1"/>
  <c r="J182" i="83"/>
  <c r="J184" i="83" s="1"/>
  <c r="N181" i="83"/>
  <c r="L171" i="83"/>
  <c r="J171" i="83"/>
  <c r="J162" i="83"/>
  <c r="L162" i="83" s="1"/>
  <c r="L151" i="83"/>
  <c r="L153" i="83" s="1"/>
  <c r="J151" i="83"/>
  <c r="J153" i="83" s="1"/>
  <c r="J154" i="83" s="1"/>
  <c r="F259" i="83" s="1"/>
  <c r="N150" i="83"/>
  <c r="L140" i="83"/>
  <c r="J140" i="83"/>
  <c r="J131" i="83"/>
  <c r="L131" i="83" s="1"/>
  <c r="L120" i="83"/>
  <c r="L122" i="83" s="1"/>
  <c r="J120" i="83"/>
  <c r="J122" i="83" s="1"/>
  <c r="N119" i="83"/>
  <c r="L109" i="83"/>
  <c r="J109" i="83"/>
  <c r="J100" i="83"/>
  <c r="L100" i="83" s="1"/>
  <c r="L89" i="83"/>
  <c r="L91" i="83" s="1"/>
  <c r="J89" i="83"/>
  <c r="J91" i="83" s="1"/>
  <c r="N88" i="83"/>
  <c r="L78" i="83"/>
  <c r="J78" i="83"/>
  <c r="J69" i="83"/>
  <c r="L69" i="83" s="1"/>
  <c r="L58" i="83"/>
  <c r="L60" i="83" s="1"/>
  <c r="J58" i="83"/>
  <c r="J60" i="83" s="1"/>
  <c r="N57" i="83"/>
  <c r="L47" i="83"/>
  <c r="J47" i="83"/>
  <c r="J38" i="83"/>
  <c r="L38" i="83" s="1"/>
  <c r="L27" i="83"/>
  <c r="L29" i="83" s="1"/>
  <c r="J27" i="83"/>
  <c r="J29" i="83" s="1"/>
  <c r="N26" i="83"/>
  <c r="L16" i="83"/>
  <c r="J16" i="83"/>
  <c r="J7" i="83"/>
  <c r="L7" i="83" s="1"/>
  <c r="P3" i="83"/>
  <c r="L3" i="83"/>
  <c r="P2" i="83"/>
  <c r="L2" i="83"/>
  <c r="P1" i="83"/>
  <c r="L1" i="83"/>
  <c r="L227" i="96"/>
  <c r="H227" i="96"/>
  <c r="C227" i="96"/>
  <c r="B227" i="96"/>
  <c r="L226" i="96"/>
  <c r="H226" i="96"/>
  <c r="C226" i="96"/>
  <c r="B226" i="96"/>
  <c r="L225" i="96"/>
  <c r="H225" i="96"/>
  <c r="C225" i="96"/>
  <c r="B225" i="96"/>
  <c r="L224" i="96"/>
  <c r="H224" i="96"/>
  <c r="C224" i="96"/>
  <c r="B224" i="96"/>
  <c r="L223" i="96"/>
  <c r="H223" i="96"/>
  <c r="C223" i="96"/>
  <c r="B223" i="96"/>
  <c r="L222" i="96"/>
  <c r="H222" i="96"/>
  <c r="C222" i="96"/>
  <c r="B222" i="96"/>
  <c r="L221" i="96"/>
  <c r="H221" i="96"/>
  <c r="C221" i="96"/>
  <c r="B221" i="96"/>
  <c r="L220" i="96"/>
  <c r="H220" i="96"/>
  <c r="C220" i="96"/>
  <c r="B220" i="96"/>
  <c r="L219" i="96"/>
  <c r="H219" i="96"/>
  <c r="C219" i="96"/>
  <c r="B219" i="96"/>
  <c r="L218" i="96"/>
  <c r="H218" i="96"/>
  <c r="C218" i="96"/>
  <c r="B218" i="96"/>
  <c r="L217" i="96"/>
  <c r="H217" i="96"/>
  <c r="C217" i="96"/>
  <c r="B217" i="96"/>
  <c r="L216" i="96"/>
  <c r="H216" i="96"/>
  <c r="C216" i="96"/>
  <c r="B216" i="96"/>
  <c r="M211" i="96"/>
  <c r="L203" i="96"/>
  <c r="J203" i="96"/>
  <c r="E227" i="96" s="1"/>
  <c r="J194" i="96"/>
  <c r="L194" i="96" s="1"/>
  <c r="L186" i="96"/>
  <c r="J186" i="96"/>
  <c r="E226" i="96" s="1"/>
  <c r="J177" i="96"/>
  <c r="L177" i="96" s="1"/>
  <c r="L169" i="96"/>
  <c r="G225" i="96" s="1"/>
  <c r="J169" i="96"/>
  <c r="E225" i="96" s="1"/>
  <c r="J160" i="96"/>
  <c r="L160" i="96" s="1"/>
  <c r="L152" i="96"/>
  <c r="G224" i="96" s="1"/>
  <c r="J152" i="96"/>
  <c r="E224" i="96" s="1"/>
  <c r="J143" i="96"/>
  <c r="L143" i="96" s="1"/>
  <c r="L135" i="96"/>
  <c r="G223" i="96" s="1"/>
  <c r="J135" i="96"/>
  <c r="E223" i="96" s="1"/>
  <c r="J126" i="96"/>
  <c r="L126" i="96" s="1"/>
  <c r="L118" i="96"/>
  <c r="J118" i="96"/>
  <c r="E222" i="96" s="1"/>
  <c r="J109" i="96"/>
  <c r="L109" i="96" s="1"/>
  <c r="L101" i="96"/>
  <c r="G221" i="96" s="1"/>
  <c r="J101" i="96"/>
  <c r="E221" i="96" s="1"/>
  <c r="J92" i="96"/>
  <c r="L92" i="96" s="1"/>
  <c r="L84" i="96"/>
  <c r="G220" i="96" s="1"/>
  <c r="J84" i="96"/>
  <c r="E220" i="96" s="1"/>
  <c r="J75" i="96"/>
  <c r="L75" i="96" s="1"/>
  <c r="L67" i="96"/>
  <c r="J67" i="96"/>
  <c r="E219" i="96" s="1"/>
  <c r="J58" i="96"/>
  <c r="L58" i="96" s="1"/>
  <c r="L50" i="96"/>
  <c r="J50" i="96"/>
  <c r="E218" i="96" s="1"/>
  <c r="J41" i="96"/>
  <c r="L41" i="96" s="1"/>
  <c r="L33" i="96"/>
  <c r="J33" i="96"/>
  <c r="E217" i="96" s="1"/>
  <c r="J24" i="96"/>
  <c r="L24" i="96" s="1"/>
  <c r="L16" i="96"/>
  <c r="G216" i="96" s="1"/>
  <c r="J16" i="96"/>
  <c r="E216" i="96" s="1"/>
  <c r="J7" i="96"/>
  <c r="L7" i="96" s="1"/>
  <c r="P3" i="96"/>
  <c r="L3" i="96"/>
  <c r="P2" i="96"/>
  <c r="L2" i="96"/>
  <c r="P1" i="96"/>
  <c r="L1" i="96"/>
  <c r="L227" i="82"/>
  <c r="H227" i="82"/>
  <c r="C227" i="82"/>
  <c r="B227" i="82"/>
  <c r="L226" i="82"/>
  <c r="H226" i="82"/>
  <c r="C226" i="82"/>
  <c r="B226" i="82"/>
  <c r="L225" i="82"/>
  <c r="H225" i="82"/>
  <c r="C225" i="82"/>
  <c r="B225" i="82"/>
  <c r="L224" i="82"/>
  <c r="H224" i="82"/>
  <c r="C224" i="82"/>
  <c r="B224" i="82"/>
  <c r="L223" i="82"/>
  <c r="H223" i="82"/>
  <c r="C223" i="82"/>
  <c r="B223" i="82"/>
  <c r="L222" i="82"/>
  <c r="H222" i="82"/>
  <c r="C222" i="82"/>
  <c r="B222" i="82"/>
  <c r="L221" i="82"/>
  <c r="H221" i="82"/>
  <c r="C221" i="82"/>
  <c r="B221" i="82"/>
  <c r="L220" i="82"/>
  <c r="H220" i="82"/>
  <c r="C220" i="82"/>
  <c r="B220" i="82"/>
  <c r="L219" i="82"/>
  <c r="H219" i="82"/>
  <c r="C219" i="82"/>
  <c r="B219" i="82"/>
  <c r="L218" i="82"/>
  <c r="H218" i="82"/>
  <c r="C218" i="82"/>
  <c r="B218" i="82"/>
  <c r="L217" i="82"/>
  <c r="H217" i="82"/>
  <c r="C217" i="82"/>
  <c r="B217" i="82"/>
  <c r="L216" i="82"/>
  <c r="H216" i="82"/>
  <c r="C216" i="82"/>
  <c r="B216" i="82"/>
  <c r="M211" i="82"/>
  <c r="L203" i="82"/>
  <c r="G227" i="82" s="1"/>
  <c r="J203" i="82"/>
  <c r="E227" i="82" s="1"/>
  <c r="J194" i="82"/>
  <c r="L194" i="82" s="1"/>
  <c r="L186" i="82"/>
  <c r="G226" i="82" s="1"/>
  <c r="J186" i="82"/>
  <c r="E226" i="82" s="1"/>
  <c r="J177" i="82"/>
  <c r="L177" i="82" s="1"/>
  <c r="L169" i="82"/>
  <c r="J169" i="82"/>
  <c r="E225" i="82" s="1"/>
  <c r="J160" i="82"/>
  <c r="L160" i="82" s="1"/>
  <c r="L152" i="82"/>
  <c r="G224" i="82" s="1"/>
  <c r="J152" i="82"/>
  <c r="E224" i="82" s="1"/>
  <c r="J143" i="82"/>
  <c r="L143" i="82" s="1"/>
  <c r="L135" i="82"/>
  <c r="G223" i="82" s="1"/>
  <c r="J135" i="82"/>
  <c r="E223" i="82" s="1"/>
  <c r="J126" i="82"/>
  <c r="L126" i="82" s="1"/>
  <c r="L118" i="82"/>
  <c r="G222" i="82" s="1"/>
  <c r="J118" i="82"/>
  <c r="E222" i="82" s="1"/>
  <c r="J109" i="82"/>
  <c r="L109" i="82" s="1"/>
  <c r="L101" i="82"/>
  <c r="G221" i="82" s="1"/>
  <c r="J101" i="82"/>
  <c r="E221" i="82" s="1"/>
  <c r="J92" i="82"/>
  <c r="L92" i="82" s="1"/>
  <c r="L84" i="82"/>
  <c r="G220" i="82" s="1"/>
  <c r="J84" i="82"/>
  <c r="E220" i="82" s="1"/>
  <c r="J75" i="82"/>
  <c r="L75" i="82" s="1"/>
  <c r="L67" i="82"/>
  <c r="G219" i="82" s="1"/>
  <c r="J67" i="82"/>
  <c r="E219" i="82" s="1"/>
  <c r="J58" i="82"/>
  <c r="L58" i="82" s="1"/>
  <c r="L50" i="82"/>
  <c r="G218" i="82" s="1"/>
  <c r="J50" i="82"/>
  <c r="E218" i="82" s="1"/>
  <c r="J41" i="82"/>
  <c r="L41" i="82" s="1"/>
  <c r="L33" i="82"/>
  <c r="J33" i="82"/>
  <c r="E217" i="82" s="1"/>
  <c r="J24" i="82"/>
  <c r="L24" i="82" s="1"/>
  <c r="L16" i="82"/>
  <c r="J16" i="82"/>
  <c r="E216" i="82" s="1"/>
  <c r="J7" i="82"/>
  <c r="L7" i="82" s="1"/>
  <c r="P3" i="82"/>
  <c r="L3" i="82"/>
  <c r="P2" i="82"/>
  <c r="L2" i="82"/>
  <c r="P1" i="82"/>
  <c r="L1" i="82"/>
  <c r="J116" i="89"/>
  <c r="J115" i="89"/>
  <c r="J114" i="89"/>
  <c r="P95" i="89"/>
  <c r="N95" i="89"/>
  <c r="L95" i="89"/>
  <c r="J95" i="89"/>
  <c r="F93" i="89"/>
  <c r="R85" i="89"/>
  <c r="R81" i="89"/>
  <c r="H81" i="89"/>
  <c r="R79" i="89"/>
  <c r="H79" i="89"/>
  <c r="R77" i="89"/>
  <c r="H77" i="89"/>
  <c r="R75" i="89"/>
  <c r="P63" i="89"/>
  <c r="N63" i="89"/>
  <c r="L63" i="89"/>
  <c r="J63" i="89"/>
  <c r="F61" i="89"/>
  <c r="R53" i="89"/>
  <c r="R49" i="89"/>
  <c r="H49" i="89"/>
  <c r="R47" i="89"/>
  <c r="H47" i="89"/>
  <c r="R45" i="89"/>
  <c r="H45" i="89"/>
  <c r="R43" i="89"/>
  <c r="P31" i="89"/>
  <c r="N31" i="89"/>
  <c r="L31" i="89"/>
  <c r="J31" i="89"/>
  <c r="F29" i="89"/>
  <c r="R21" i="89"/>
  <c r="R17" i="89"/>
  <c r="H17" i="89"/>
  <c r="R15" i="89"/>
  <c r="H15" i="89"/>
  <c r="R13" i="89"/>
  <c r="H13" i="89"/>
  <c r="R11" i="89"/>
  <c r="Q3" i="89"/>
  <c r="L3" i="89"/>
  <c r="Q2" i="89"/>
  <c r="L2" i="89"/>
  <c r="Q1" i="89"/>
  <c r="L1" i="89"/>
  <c r="L272" i="41"/>
  <c r="I272" i="41"/>
  <c r="F272" i="41"/>
  <c r="C272" i="41"/>
  <c r="B272" i="41"/>
  <c r="L271" i="41"/>
  <c r="I271" i="41"/>
  <c r="F271" i="41"/>
  <c r="C271" i="41"/>
  <c r="B271" i="41"/>
  <c r="L270" i="41"/>
  <c r="I270" i="41"/>
  <c r="F270" i="41"/>
  <c r="C270" i="41"/>
  <c r="B270" i="41"/>
  <c r="L269" i="41"/>
  <c r="I269" i="41"/>
  <c r="F269" i="41"/>
  <c r="C269" i="41"/>
  <c r="B269" i="41"/>
  <c r="L268" i="41"/>
  <c r="I268" i="41"/>
  <c r="F268" i="41"/>
  <c r="C268" i="41"/>
  <c r="B268" i="41"/>
  <c r="L267" i="41"/>
  <c r="I267" i="41"/>
  <c r="H267" i="41"/>
  <c r="F267" i="41"/>
  <c r="C267" i="41"/>
  <c r="B267" i="41"/>
  <c r="L266" i="41"/>
  <c r="I266" i="41"/>
  <c r="F266" i="41"/>
  <c r="C266" i="41"/>
  <c r="B266" i="41"/>
  <c r="L265" i="41"/>
  <c r="I265" i="41"/>
  <c r="F265" i="41"/>
  <c r="C265" i="41"/>
  <c r="B265" i="41"/>
  <c r="O263" i="41"/>
  <c r="M263" i="41"/>
  <c r="L252" i="41"/>
  <c r="L254" i="41" s="1"/>
  <c r="J252" i="41"/>
  <c r="J254" i="41" s="1"/>
  <c r="N251" i="41"/>
  <c r="L240" i="41"/>
  <c r="J240" i="41"/>
  <c r="J231" i="41"/>
  <c r="L231" i="41" s="1"/>
  <c r="L220" i="41"/>
  <c r="L222" i="41" s="1"/>
  <c r="J220" i="41"/>
  <c r="J222" i="41" s="1"/>
  <c r="N219" i="41"/>
  <c r="L208" i="41"/>
  <c r="J208" i="41"/>
  <c r="J199" i="41"/>
  <c r="L199" i="41" s="1"/>
  <c r="L188" i="41"/>
  <c r="L190" i="41" s="1"/>
  <c r="J188" i="41"/>
  <c r="J190" i="41" s="1"/>
  <c r="N187" i="41"/>
  <c r="L176" i="41"/>
  <c r="J176" i="41"/>
  <c r="J167" i="41"/>
  <c r="L167" i="41" s="1"/>
  <c r="L156" i="41"/>
  <c r="L158" i="41" s="1"/>
  <c r="J156" i="41"/>
  <c r="J158" i="41" s="1"/>
  <c r="N155" i="41"/>
  <c r="L144" i="41"/>
  <c r="J144" i="41"/>
  <c r="J135" i="41"/>
  <c r="L135" i="41" s="1"/>
  <c r="L124" i="41"/>
  <c r="L126" i="41" s="1"/>
  <c r="L127" i="41" s="1"/>
  <c r="J124" i="41"/>
  <c r="J126" i="41" s="1"/>
  <c r="N123" i="41"/>
  <c r="L112" i="41"/>
  <c r="J112" i="41"/>
  <c r="J103" i="41"/>
  <c r="L103" i="41" s="1"/>
  <c r="L92" i="41"/>
  <c r="L94" i="41" s="1"/>
  <c r="J92" i="41"/>
  <c r="J94" i="41" s="1"/>
  <c r="D267" i="41" s="1"/>
  <c r="N91" i="41"/>
  <c r="L80" i="41"/>
  <c r="J80" i="41"/>
  <c r="J71" i="41"/>
  <c r="L71" i="41" s="1"/>
  <c r="L60" i="41"/>
  <c r="L62" i="41" s="1"/>
  <c r="J60" i="41"/>
  <c r="J62" i="41" s="1"/>
  <c r="N59" i="41"/>
  <c r="L48" i="41"/>
  <c r="J48" i="41"/>
  <c r="J39" i="41"/>
  <c r="L39" i="41" s="1"/>
  <c r="L28" i="41"/>
  <c r="L30" i="41" s="1"/>
  <c r="J28" i="41"/>
  <c r="J30" i="41" s="1"/>
  <c r="N27" i="41"/>
  <c r="L16" i="41"/>
  <c r="J16" i="41"/>
  <c r="J7" i="41"/>
  <c r="L7" i="41" s="1"/>
  <c r="O3" i="41"/>
  <c r="L3" i="41"/>
  <c r="O2" i="41"/>
  <c r="L2" i="41"/>
  <c r="O1" i="41"/>
  <c r="L1" i="41"/>
  <c r="R227" i="95"/>
  <c r="N227" i="95"/>
  <c r="L227" i="95"/>
  <c r="K227" i="95"/>
  <c r="J227" i="95"/>
  <c r="H227" i="95"/>
  <c r="C227" i="95"/>
  <c r="B227" i="95"/>
  <c r="R226" i="95"/>
  <c r="N226" i="95"/>
  <c r="L226" i="95"/>
  <c r="K226" i="95"/>
  <c r="J226" i="95"/>
  <c r="H226" i="95"/>
  <c r="C226" i="95"/>
  <c r="B226" i="95"/>
  <c r="R225" i="95"/>
  <c r="N225" i="95"/>
  <c r="L225" i="95"/>
  <c r="K225" i="95"/>
  <c r="J225" i="95"/>
  <c r="H225" i="95"/>
  <c r="C225" i="95"/>
  <c r="B225" i="95"/>
  <c r="R224" i="95"/>
  <c r="N224" i="95"/>
  <c r="L224" i="95"/>
  <c r="K224" i="95"/>
  <c r="J224" i="95"/>
  <c r="H224" i="95"/>
  <c r="C224" i="95"/>
  <c r="B224" i="95"/>
  <c r="R223" i="95"/>
  <c r="N223" i="95"/>
  <c r="L223" i="95"/>
  <c r="K223" i="95"/>
  <c r="J223" i="95"/>
  <c r="H223" i="95"/>
  <c r="C223" i="95"/>
  <c r="B223" i="95"/>
  <c r="R222" i="95"/>
  <c r="N222" i="95"/>
  <c r="L222" i="95"/>
  <c r="K222" i="95"/>
  <c r="J222" i="95"/>
  <c r="H222" i="95"/>
  <c r="C222" i="95"/>
  <c r="B222" i="95"/>
  <c r="R221" i="95"/>
  <c r="N221" i="95"/>
  <c r="L221" i="95"/>
  <c r="K221" i="95"/>
  <c r="J221" i="95"/>
  <c r="H221" i="95"/>
  <c r="C221" i="95"/>
  <c r="B221" i="95"/>
  <c r="R220" i="95"/>
  <c r="N220" i="95"/>
  <c r="L220" i="95"/>
  <c r="K220" i="95"/>
  <c r="J220" i="95"/>
  <c r="H220" i="95"/>
  <c r="C220" i="95"/>
  <c r="B220" i="95"/>
  <c r="R219" i="95"/>
  <c r="N219" i="95"/>
  <c r="L219" i="95"/>
  <c r="K219" i="95"/>
  <c r="J219" i="95"/>
  <c r="H219" i="95"/>
  <c r="C219" i="95"/>
  <c r="B219" i="95"/>
  <c r="R218" i="95"/>
  <c r="N218" i="95"/>
  <c r="L218" i="95"/>
  <c r="K218" i="95"/>
  <c r="J218" i="95"/>
  <c r="H218" i="95"/>
  <c r="C218" i="95"/>
  <c r="B218" i="95"/>
  <c r="R217" i="95"/>
  <c r="N217" i="95"/>
  <c r="L217" i="95"/>
  <c r="K217" i="95"/>
  <c r="J217" i="95"/>
  <c r="H217" i="95"/>
  <c r="C217" i="95"/>
  <c r="B217" i="95"/>
  <c r="R216" i="95"/>
  <c r="N216" i="95"/>
  <c r="L216" i="95"/>
  <c r="K216" i="95"/>
  <c r="J216" i="95"/>
  <c r="H216" i="95"/>
  <c r="C216" i="95"/>
  <c r="B216" i="95"/>
  <c r="P211" i="95"/>
  <c r="M211" i="95"/>
  <c r="L203" i="95"/>
  <c r="G227" i="95" s="1"/>
  <c r="J203" i="95"/>
  <c r="E227" i="95" s="1"/>
  <c r="J194" i="95"/>
  <c r="L194" i="95" s="1"/>
  <c r="L186" i="95"/>
  <c r="G226" i="95" s="1"/>
  <c r="J186" i="95"/>
  <c r="J177" i="95"/>
  <c r="L177" i="95" s="1"/>
  <c r="L169" i="95"/>
  <c r="G225" i="95" s="1"/>
  <c r="J169" i="95"/>
  <c r="E225" i="95" s="1"/>
  <c r="J160" i="95"/>
  <c r="L160" i="95" s="1"/>
  <c r="L152" i="95"/>
  <c r="G224" i="95" s="1"/>
  <c r="J152" i="95"/>
  <c r="J143" i="95"/>
  <c r="L143" i="95" s="1"/>
  <c r="L135" i="95"/>
  <c r="G223" i="95" s="1"/>
  <c r="J135" i="95"/>
  <c r="E223" i="95" s="1"/>
  <c r="J126" i="95"/>
  <c r="L126" i="95" s="1"/>
  <c r="L118" i="95"/>
  <c r="G222" i="95" s="1"/>
  <c r="J118" i="95"/>
  <c r="J109" i="95"/>
  <c r="L109" i="95" s="1"/>
  <c r="L101" i="95"/>
  <c r="G221" i="95" s="1"/>
  <c r="J101" i="95"/>
  <c r="E221" i="95" s="1"/>
  <c r="J92" i="95"/>
  <c r="L92" i="95" s="1"/>
  <c r="L84" i="95"/>
  <c r="G220" i="95" s="1"/>
  <c r="J84" i="95"/>
  <c r="J75" i="95"/>
  <c r="L75" i="95" s="1"/>
  <c r="L67" i="95"/>
  <c r="G219" i="95" s="1"/>
  <c r="J67" i="95"/>
  <c r="E219" i="95" s="1"/>
  <c r="J58" i="95"/>
  <c r="L58" i="95" s="1"/>
  <c r="L50" i="95"/>
  <c r="G218" i="95" s="1"/>
  <c r="J50" i="95"/>
  <c r="J41" i="95"/>
  <c r="L41" i="95" s="1"/>
  <c r="L33" i="95"/>
  <c r="G217" i="95" s="1"/>
  <c r="J33" i="95"/>
  <c r="E217" i="95" s="1"/>
  <c r="J24" i="95"/>
  <c r="L24" i="95" s="1"/>
  <c r="L16" i="95"/>
  <c r="G216" i="95" s="1"/>
  <c r="J16" i="95"/>
  <c r="J7" i="95"/>
  <c r="L7" i="95" s="1"/>
  <c r="P3" i="95"/>
  <c r="L3" i="95"/>
  <c r="P2" i="95"/>
  <c r="L2" i="95"/>
  <c r="P1" i="95"/>
  <c r="L1" i="95"/>
  <c r="R227" i="40"/>
  <c r="N227" i="40"/>
  <c r="L227" i="40"/>
  <c r="K227" i="40"/>
  <c r="J227" i="40"/>
  <c r="H227" i="40"/>
  <c r="C227" i="40"/>
  <c r="B227" i="40"/>
  <c r="R226" i="40"/>
  <c r="N226" i="40"/>
  <c r="L226" i="40"/>
  <c r="K226" i="40"/>
  <c r="J226" i="40"/>
  <c r="H226" i="40"/>
  <c r="C226" i="40"/>
  <c r="B226" i="40"/>
  <c r="R225" i="40"/>
  <c r="N225" i="40"/>
  <c r="L225" i="40"/>
  <c r="K225" i="40"/>
  <c r="J225" i="40"/>
  <c r="H225" i="40"/>
  <c r="C225" i="40"/>
  <c r="B225" i="40"/>
  <c r="R224" i="40"/>
  <c r="N224" i="40"/>
  <c r="L224" i="40"/>
  <c r="K224" i="40"/>
  <c r="J224" i="40"/>
  <c r="H224" i="40"/>
  <c r="C224" i="40"/>
  <c r="B224" i="40"/>
  <c r="R223" i="40"/>
  <c r="N223" i="40"/>
  <c r="L223" i="40"/>
  <c r="K223" i="40"/>
  <c r="J223" i="40"/>
  <c r="H223" i="40"/>
  <c r="C223" i="40"/>
  <c r="B223" i="40"/>
  <c r="R222" i="40"/>
  <c r="N222" i="40"/>
  <c r="L222" i="40"/>
  <c r="K222" i="40"/>
  <c r="J222" i="40"/>
  <c r="H222" i="40"/>
  <c r="C222" i="40"/>
  <c r="B222" i="40"/>
  <c r="R221" i="40"/>
  <c r="N221" i="40"/>
  <c r="L221" i="40"/>
  <c r="K221" i="40"/>
  <c r="J221" i="40"/>
  <c r="H221" i="40"/>
  <c r="C221" i="40"/>
  <c r="B221" i="40"/>
  <c r="R220" i="40"/>
  <c r="N220" i="40"/>
  <c r="L220" i="40"/>
  <c r="K220" i="40"/>
  <c r="J220" i="40"/>
  <c r="H220" i="40"/>
  <c r="C220" i="40"/>
  <c r="B220" i="40"/>
  <c r="R219" i="40"/>
  <c r="N219" i="40"/>
  <c r="L219" i="40"/>
  <c r="K219" i="40"/>
  <c r="J219" i="40"/>
  <c r="H219" i="40"/>
  <c r="C219" i="40"/>
  <c r="B219" i="40"/>
  <c r="R218" i="40"/>
  <c r="N218" i="40"/>
  <c r="L218" i="40"/>
  <c r="K218" i="40"/>
  <c r="J218" i="40"/>
  <c r="H218" i="40"/>
  <c r="C218" i="40"/>
  <c r="B218" i="40"/>
  <c r="R217" i="40"/>
  <c r="N217" i="40"/>
  <c r="L217" i="40"/>
  <c r="K217" i="40"/>
  <c r="J217" i="40"/>
  <c r="H217" i="40"/>
  <c r="C217" i="40"/>
  <c r="B217" i="40"/>
  <c r="R216" i="40"/>
  <c r="N216" i="40"/>
  <c r="L216" i="40"/>
  <c r="K216" i="40"/>
  <c r="J216" i="40"/>
  <c r="H216" i="40"/>
  <c r="C216" i="40"/>
  <c r="B216" i="40"/>
  <c r="P211" i="40"/>
  <c r="M211" i="40"/>
  <c r="L203" i="40"/>
  <c r="J203" i="40"/>
  <c r="E227" i="40" s="1"/>
  <c r="J194" i="40"/>
  <c r="L194" i="40" s="1"/>
  <c r="L186" i="40"/>
  <c r="G226" i="40" s="1"/>
  <c r="J186" i="40"/>
  <c r="E226" i="40" s="1"/>
  <c r="J177" i="40"/>
  <c r="L177" i="40" s="1"/>
  <c r="L169" i="40"/>
  <c r="G225" i="40" s="1"/>
  <c r="J169" i="40"/>
  <c r="E225" i="40" s="1"/>
  <c r="J160" i="40"/>
  <c r="L160" i="40" s="1"/>
  <c r="L152" i="40"/>
  <c r="G224" i="40" s="1"/>
  <c r="J152" i="40"/>
  <c r="E224" i="40" s="1"/>
  <c r="J143" i="40"/>
  <c r="L143" i="40" s="1"/>
  <c r="L135" i="40"/>
  <c r="J135" i="40"/>
  <c r="E223" i="40" s="1"/>
  <c r="J126" i="40"/>
  <c r="L126" i="40" s="1"/>
  <c r="L118" i="40"/>
  <c r="J118" i="40"/>
  <c r="E222" i="40" s="1"/>
  <c r="J109" i="40"/>
  <c r="L109" i="40" s="1"/>
  <c r="L101" i="40"/>
  <c r="G221" i="40" s="1"/>
  <c r="J101" i="40"/>
  <c r="E221" i="40" s="1"/>
  <c r="J92" i="40"/>
  <c r="L92" i="40" s="1"/>
  <c r="L84" i="40"/>
  <c r="G220" i="40" s="1"/>
  <c r="J84" i="40"/>
  <c r="E220" i="40" s="1"/>
  <c r="J75" i="40"/>
  <c r="L75" i="40" s="1"/>
  <c r="L67" i="40"/>
  <c r="G219" i="40" s="1"/>
  <c r="J67" i="40"/>
  <c r="E219" i="40" s="1"/>
  <c r="J58" i="40"/>
  <c r="L58" i="40" s="1"/>
  <c r="L50" i="40"/>
  <c r="J50" i="40"/>
  <c r="J41" i="40"/>
  <c r="L41" i="40" s="1"/>
  <c r="L33" i="40"/>
  <c r="G217" i="40" s="1"/>
  <c r="J33" i="40"/>
  <c r="E217" i="40" s="1"/>
  <c r="J24" i="40"/>
  <c r="L24" i="40" s="1"/>
  <c r="L16" i="40"/>
  <c r="J16" i="40"/>
  <c r="E216" i="40" s="1"/>
  <c r="J7" i="40"/>
  <c r="L7" i="40" s="1"/>
  <c r="P3" i="40"/>
  <c r="L3" i="40"/>
  <c r="P2" i="40"/>
  <c r="L2" i="40"/>
  <c r="P1" i="40"/>
  <c r="L1" i="40"/>
  <c r="K59" i="69"/>
  <c r="C59" i="69"/>
  <c r="B59" i="69"/>
  <c r="K58" i="69"/>
  <c r="C58" i="69"/>
  <c r="B58" i="69"/>
  <c r="K57" i="69"/>
  <c r="C57" i="69"/>
  <c r="B57" i="69"/>
  <c r="O56" i="69"/>
  <c r="L56" i="69"/>
  <c r="G56" i="69"/>
  <c r="D56" i="69"/>
  <c r="K47" i="69"/>
  <c r="I47" i="69"/>
  <c r="F59" i="69" s="1"/>
  <c r="I39" i="69"/>
  <c r="K39" i="69" s="1"/>
  <c r="K31" i="69"/>
  <c r="H58" i="69" s="1"/>
  <c r="I31" i="69"/>
  <c r="F58" i="69" s="1"/>
  <c r="I23" i="69"/>
  <c r="K23" i="69" s="1"/>
  <c r="K15" i="69"/>
  <c r="I15" i="69"/>
  <c r="F57" i="69" s="1"/>
  <c r="I7" i="69"/>
  <c r="K7" i="69" s="1"/>
  <c r="O3" i="69"/>
  <c r="K3" i="69"/>
  <c r="O2" i="69"/>
  <c r="K2" i="69"/>
  <c r="O1" i="69"/>
  <c r="K1" i="69"/>
  <c r="G59" i="62"/>
  <c r="B59" i="62"/>
  <c r="G58" i="62"/>
  <c r="B58" i="62"/>
  <c r="G57" i="62"/>
  <c r="B57" i="62"/>
  <c r="N55" i="62"/>
  <c r="K55" i="62"/>
  <c r="J45" i="62"/>
  <c r="E59" i="62" s="1"/>
  <c r="H45" i="62"/>
  <c r="D59" i="62" s="1"/>
  <c r="H38" i="62"/>
  <c r="J38" i="62" s="1"/>
  <c r="J29" i="62"/>
  <c r="E58" i="62" s="1"/>
  <c r="H29" i="62"/>
  <c r="D58" i="62" s="1"/>
  <c r="H22" i="62"/>
  <c r="J22" i="62" s="1"/>
  <c r="J13" i="62"/>
  <c r="E57" i="62" s="1"/>
  <c r="H13" i="62"/>
  <c r="D57" i="62" s="1"/>
  <c r="H6" i="62"/>
  <c r="J6" i="62" s="1"/>
  <c r="N3" i="62"/>
  <c r="I3" i="62"/>
  <c r="N2" i="62"/>
  <c r="I2" i="62"/>
  <c r="N1" i="62"/>
  <c r="I1" i="62"/>
  <c r="I222" i="97"/>
  <c r="B222" i="97"/>
  <c r="I221" i="97"/>
  <c r="B221" i="97"/>
  <c r="I220" i="97"/>
  <c r="B220" i="97"/>
  <c r="I219" i="97"/>
  <c r="B219" i="97"/>
  <c r="I218" i="97"/>
  <c r="B218" i="97"/>
  <c r="I217" i="97"/>
  <c r="B217" i="97"/>
  <c r="I216" i="97"/>
  <c r="B216" i="97"/>
  <c r="I215" i="97"/>
  <c r="B215" i="97"/>
  <c r="I214" i="97"/>
  <c r="B214" i="97"/>
  <c r="Q202" i="97"/>
  <c r="O202" i="97"/>
  <c r="R201" i="97"/>
  <c r="Q201" i="97"/>
  <c r="I200" i="97"/>
  <c r="F222" i="97" s="1"/>
  <c r="G200" i="97"/>
  <c r="D222" i="97" s="1"/>
  <c r="G189" i="97"/>
  <c r="I189" i="97" s="1"/>
  <c r="Q179" i="97"/>
  <c r="O179" i="97"/>
  <c r="R178" i="97"/>
  <c r="Q178" i="97"/>
  <c r="I177" i="97"/>
  <c r="F221" i="97" s="1"/>
  <c r="G177" i="97"/>
  <c r="D221" i="97" s="1"/>
  <c r="G166" i="97"/>
  <c r="I166" i="97" s="1"/>
  <c r="Q156" i="97"/>
  <c r="O156" i="97"/>
  <c r="R155" i="97"/>
  <c r="Q155" i="97"/>
  <c r="I154" i="97"/>
  <c r="F220" i="97" s="1"/>
  <c r="G154" i="97"/>
  <c r="G143" i="97"/>
  <c r="I143" i="97" s="1"/>
  <c r="Q133" i="97"/>
  <c r="O133" i="97"/>
  <c r="R132" i="97"/>
  <c r="Q132" i="97"/>
  <c r="I131" i="97"/>
  <c r="F219" i="97" s="1"/>
  <c r="G131" i="97"/>
  <c r="D219" i="97" s="1"/>
  <c r="G120" i="97"/>
  <c r="I120" i="97" s="1"/>
  <c r="Q110" i="97"/>
  <c r="O110" i="97"/>
  <c r="R109" i="97"/>
  <c r="Q109" i="97"/>
  <c r="I108" i="97"/>
  <c r="F218" i="97" s="1"/>
  <c r="G108" i="97"/>
  <c r="D218" i="97" s="1"/>
  <c r="G97" i="97"/>
  <c r="I97" i="97" s="1"/>
  <c r="Q87" i="97"/>
  <c r="O87" i="97"/>
  <c r="R86" i="97"/>
  <c r="Q86" i="97"/>
  <c r="I85" i="97"/>
  <c r="G85" i="97"/>
  <c r="D217" i="97" s="1"/>
  <c r="G74" i="97"/>
  <c r="I74" i="97" s="1"/>
  <c r="Q64" i="97"/>
  <c r="O64" i="97"/>
  <c r="R63" i="97"/>
  <c r="Q63" i="97"/>
  <c r="I62" i="97"/>
  <c r="F216" i="97" s="1"/>
  <c r="G62" i="97"/>
  <c r="G51" i="97"/>
  <c r="I51" i="97" s="1"/>
  <c r="Q41" i="97"/>
  <c r="O41" i="97"/>
  <c r="R40" i="97"/>
  <c r="Q40" i="97"/>
  <c r="I39" i="97"/>
  <c r="F215" i="97" s="1"/>
  <c r="G39" i="97"/>
  <c r="D215" i="97" s="1"/>
  <c r="G28" i="97"/>
  <c r="I28" i="97" s="1"/>
  <c r="Q18" i="97"/>
  <c r="O18" i="97"/>
  <c r="R17" i="97"/>
  <c r="Q17" i="97"/>
  <c r="I16" i="97"/>
  <c r="F214" i="97" s="1"/>
  <c r="G16" i="97"/>
  <c r="D214" i="97" s="1"/>
  <c r="G5" i="97"/>
  <c r="I5" i="97" s="1"/>
  <c r="M3" i="97"/>
  <c r="H3" i="97"/>
  <c r="M2" i="97"/>
  <c r="H2" i="97"/>
  <c r="M1" i="97"/>
  <c r="H1" i="97"/>
  <c r="I222" i="78"/>
  <c r="B222" i="78"/>
  <c r="I221" i="78"/>
  <c r="B221" i="78"/>
  <c r="I220" i="78"/>
  <c r="B220" i="78"/>
  <c r="I219" i="78"/>
  <c r="B219" i="78"/>
  <c r="I218" i="78"/>
  <c r="B218" i="78"/>
  <c r="I217" i="78"/>
  <c r="B217" i="78"/>
  <c r="I216" i="78"/>
  <c r="B216" i="78"/>
  <c r="I215" i="78"/>
  <c r="B215" i="78"/>
  <c r="I214" i="78"/>
  <c r="B214" i="78"/>
  <c r="Q202" i="78"/>
  <c r="O202" i="78"/>
  <c r="R201" i="78"/>
  <c r="Q201" i="78"/>
  <c r="I200" i="78"/>
  <c r="F222" i="78" s="1"/>
  <c r="G200" i="78"/>
  <c r="D222" i="78" s="1"/>
  <c r="G189" i="78"/>
  <c r="I189" i="78" s="1"/>
  <c r="Q179" i="78"/>
  <c r="O179" i="78"/>
  <c r="R178" i="78"/>
  <c r="Q178" i="78"/>
  <c r="I177" i="78"/>
  <c r="G177" i="78"/>
  <c r="D221" i="78" s="1"/>
  <c r="G166" i="78"/>
  <c r="I166" i="78" s="1"/>
  <c r="Q156" i="78"/>
  <c r="O156" i="78"/>
  <c r="R155" i="78"/>
  <c r="Q155" i="78"/>
  <c r="I154" i="78"/>
  <c r="F220" i="78" s="1"/>
  <c r="G154" i="78"/>
  <c r="D220" i="78" s="1"/>
  <c r="G143" i="78"/>
  <c r="I143" i="78" s="1"/>
  <c r="Q133" i="78"/>
  <c r="O133" i="78"/>
  <c r="R132" i="78"/>
  <c r="Q132" i="78"/>
  <c r="I131" i="78"/>
  <c r="G131" i="78"/>
  <c r="D219" i="78" s="1"/>
  <c r="G120" i="78"/>
  <c r="I120" i="78" s="1"/>
  <c r="Q110" i="78"/>
  <c r="O110" i="78"/>
  <c r="R109" i="78"/>
  <c r="Q109" i="78"/>
  <c r="I108" i="78"/>
  <c r="F218" i="78" s="1"/>
  <c r="G108" i="78"/>
  <c r="D218" i="78" s="1"/>
  <c r="G97" i="78"/>
  <c r="I97" i="78" s="1"/>
  <c r="Q87" i="78"/>
  <c r="O87" i="78"/>
  <c r="R86" i="78"/>
  <c r="Q86" i="78"/>
  <c r="I85" i="78"/>
  <c r="G85" i="78"/>
  <c r="D217" i="78" s="1"/>
  <c r="G74" i="78"/>
  <c r="I74" i="78" s="1"/>
  <c r="Q64" i="78"/>
  <c r="O64" i="78"/>
  <c r="R63" i="78"/>
  <c r="Q63" i="78"/>
  <c r="I62" i="78"/>
  <c r="F216" i="78" s="1"/>
  <c r="G62" i="78"/>
  <c r="D216" i="78" s="1"/>
  <c r="G51" i="78"/>
  <c r="I51" i="78" s="1"/>
  <c r="Q41" i="78"/>
  <c r="O41" i="78"/>
  <c r="R40" i="78"/>
  <c r="Q40" i="78"/>
  <c r="I39" i="78"/>
  <c r="F215" i="78" s="1"/>
  <c r="G39" i="78"/>
  <c r="D215" i="78" s="1"/>
  <c r="G28" i="78"/>
  <c r="I28" i="78" s="1"/>
  <c r="Q18" i="78"/>
  <c r="O18" i="78"/>
  <c r="R17" i="78"/>
  <c r="Q17" i="78"/>
  <c r="I16" i="78"/>
  <c r="G16" i="78"/>
  <c r="D214" i="78" s="1"/>
  <c r="G5" i="78"/>
  <c r="I5" i="78" s="1"/>
  <c r="M3" i="78"/>
  <c r="H3" i="78"/>
  <c r="M2" i="78"/>
  <c r="H2" i="78"/>
  <c r="M1" i="78"/>
  <c r="H1" i="78"/>
  <c r="I78" i="3"/>
  <c r="B78" i="3"/>
  <c r="I77" i="3"/>
  <c r="B77" i="3"/>
  <c r="I76" i="3"/>
  <c r="B76" i="3"/>
  <c r="N74" i="3"/>
  <c r="L74" i="3"/>
  <c r="J74" i="3"/>
  <c r="R65" i="3"/>
  <c r="Q64" i="3"/>
  <c r="O64" i="3"/>
  <c r="R63" i="3"/>
  <c r="Q63" i="3"/>
  <c r="I62" i="3"/>
  <c r="G62" i="3"/>
  <c r="D78" i="3" s="1"/>
  <c r="G51" i="3"/>
  <c r="I51" i="3" s="1"/>
  <c r="R42" i="3"/>
  <c r="Q41" i="3"/>
  <c r="O41" i="3"/>
  <c r="R40" i="3"/>
  <c r="Q40" i="3"/>
  <c r="I39" i="3"/>
  <c r="E77" i="3" s="1"/>
  <c r="G39" i="3"/>
  <c r="D77" i="3" s="1"/>
  <c r="G28" i="3"/>
  <c r="I28" i="3" s="1"/>
  <c r="Q18" i="3"/>
  <c r="O18" i="3"/>
  <c r="R17" i="3"/>
  <c r="Q17" i="3"/>
  <c r="I16" i="3"/>
  <c r="E76" i="3" s="1"/>
  <c r="G16" i="3"/>
  <c r="D76" i="3" s="1"/>
  <c r="G5" i="3"/>
  <c r="I5" i="3" s="1"/>
  <c r="L3" i="3"/>
  <c r="H3" i="3"/>
  <c r="L2" i="3"/>
  <c r="H2" i="3"/>
  <c r="L1" i="3"/>
  <c r="H1" i="3"/>
  <c r="K27" i="80"/>
  <c r="B27" i="80"/>
  <c r="T16" i="80"/>
  <c r="I16" i="80"/>
  <c r="G27" i="80" s="1"/>
  <c r="G16" i="80"/>
  <c r="D27" i="80" s="1"/>
  <c r="G5" i="80"/>
  <c r="I5" i="80" s="1"/>
  <c r="M3" i="80"/>
  <c r="H3" i="80"/>
  <c r="M2" i="80"/>
  <c r="H2" i="80"/>
  <c r="M1" i="80"/>
  <c r="H1" i="80"/>
  <c r="J116" i="64"/>
  <c r="J115" i="64"/>
  <c r="J114" i="64"/>
  <c r="P95" i="64"/>
  <c r="N95" i="64"/>
  <c r="L95" i="64"/>
  <c r="J95" i="64"/>
  <c r="F93" i="64"/>
  <c r="R85" i="64"/>
  <c r="R81" i="64"/>
  <c r="H81" i="64"/>
  <c r="R79" i="64"/>
  <c r="H79" i="64"/>
  <c r="R77" i="64"/>
  <c r="H77" i="64"/>
  <c r="R75" i="64"/>
  <c r="P63" i="64"/>
  <c r="N63" i="64"/>
  <c r="L63" i="64"/>
  <c r="J63" i="64"/>
  <c r="F61" i="64"/>
  <c r="R53" i="64"/>
  <c r="R49" i="64"/>
  <c r="H49" i="64"/>
  <c r="R47" i="64"/>
  <c r="H47" i="64"/>
  <c r="R45" i="64"/>
  <c r="H45" i="64"/>
  <c r="R43" i="64"/>
  <c r="P31" i="64"/>
  <c r="N31" i="64"/>
  <c r="L31" i="64"/>
  <c r="J31" i="64"/>
  <c r="F29" i="64"/>
  <c r="R21" i="64"/>
  <c r="R17" i="64"/>
  <c r="H17" i="64"/>
  <c r="R15" i="64"/>
  <c r="H15" i="64"/>
  <c r="R13" i="64"/>
  <c r="H13" i="64"/>
  <c r="R11" i="64"/>
  <c r="Q3" i="64"/>
  <c r="L3" i="64"/>
  <c r="Q2" i="64"/>
  <c r="L2" i="64"/>
  <c r="Q1" i="64"/>
  <c r="L1" i="64"/>
  <c r="K77" i="94"/>
  <c r="C77" i="94"/>
  <c r="B77" i="94"/>
  <c r="K76" i="94"/>
  <c r="C76" i="94"/>
  <c r="B76" i="94"/>
  <c r="K75" i="94"/>
  <c r="C75" i="94"/>
  <c r="B75" i="94"/>
  <c r="L71" i="94"/>
  <c r="G71" i="94"/>
  <c r="F71" i="94"/>
  <c r="D71" i="94"/>
  <c r="K62" i="94"/>
  <c r="H77" i="94" s="1"/>
  <c r="I62" i="94"/>
  <c r="E77" i="94" s="1"/>
  <c r="K60" i="94"/>
  <c r="I60" i="94"/>
  <c r="M57" i="94"/>
  <c r="M54" i="94"/>
  <c r="I49" i="94"/>
  <c r="I59" i="94" s="1"/>
  <c r="K41" i="94"/>
  <c r="H76" i="94" s="1"/>
  <c r="I41" i="94"/>
  <c r="E76" i="94" s="1"/>
  <c r="K39" i="94"/>
  <c r="I39" i="94"/>
  <c r="M36" i="94"/>
  <c r="M33" i="94"/>
  <c r="I28" i="94"/>
  <c r="I38" i="94" s="1"/>
  <c r="K20" i="94"/>
  <c r="H75" i="94" s="1"/>
  <c r="I20" i="94"/>
  <c r="E75" i="94" s="1"/>
  <c r="K18" i="94"/>
  <c r="I18" i="94"/>
  <c r="M15" i="94"/>
  <c r="M12" i="94"/>
  <c r="I7" i="94"/>
  <c r="I17" i="94" s="1"/>
  <c r="O3" i="94"/>
  <c r="K3" i="94"/>
  <c r="O2" i="94"/>
  <c r="K2" i="94"/>
  <c r="O1" i="94"/>
  <c r="K1" i="94"/>
  <c r="K77" i="35"/>
  <c r="C77" i="35"/>
  <c r="B77" i="35"/>
  <c r="K76" i="35"/>
  <c r="C76" i="35"/>
  <c r="B76" i="35"/>
  <c r="K75" i="35"/>
  <c r="C75" i="35"/>
  <c r="B75" i="35"/>
  <c r="L71" i="35"/>
  <c r="G71" i="35"/>
  <c r="F71" i="35"/>
  <c r="D71" i="35"/>
  <c r="K62" i="35"/>
  <c r="H77" i="35" s="1"/>
  <c r="I62" i="35"/>
  <c r="E77" i="35" s="1"/>
  <c r="K60" i="35"/>
  <c r="I60" i="35"/>
  <c r="M57" i="35"/>
  <c r="M54" i="35"/>
  <c r="I49" i="35"/>
  <c r="K49" i="35" s="1"/>
  <c r="K41" i="35"/>
  <c r="H76" i="35" s="1"/>
  <c r="I41" i="35"/>
  <c r="E76" i="35" s="1"/>
  <c r="K39" i="35"/>
  <c r="I39" i="35"/>
  <c r="M36" i="35"/>
  <c r="M33" i="35"/>
  <c r="I28" i="35"/>
  <c r="K28" i="35" s="1"/>
  <c r="K20" i="35"/>
  <c r="H75" i="35" s="1"/>
  <c r="I20" i="35"/>
  <c r="E75" i="35" s="1"/>
  <c r="K18" i="35"/>
  <c r="I18" i="35"/>
  <c r="M15" i="35"/>
  <c r="M12" i="35"/>
  <c r="I7" i="35"/>
  <c r="K7" i="35" s="1"/>
  <c r="O3" i="35"/>
  <c r="K3" i="35"/>
  <c r="O2" i="35"/>
  <c r="K2" i="35"/>
  <c r="O1" i="35"/>
  <c r="K1" i="35"/>
  <c r="I52" i="77"/>
  <c r="N23" i="77"/>
  <c r="P23" i="77" s="1"/>
  <c r="N22" i="77"/>
  <c r="P22" i="77" s="1"/>
  <c r="N21" i="77"/>
  <c r="P21" i="77" s="1"/>
  <c r="N20" i="77"/>
  <c r="P20" i="77" s="1"/>
  <c r="I19" i="77"/>
  <c r="N19" i="77" s="1"/>
  <c r="P19" i="77" s="1"/>
  <c r="I18" i="77"/>
  <c r="N18" i="77" s="1"/>
  <c r="P18" i="77" s="1"/>
  <c r="N16" i="77"/>
  <c r="P16" i="77" s="1"/>
  <c r="N15" i="77"/>
  <c r="P15" i="77" s="1"/>
  <c r="N14" i="77"/>
  <c r="P14" i="77" s="1"/>
  <c r="N13" i="77"/>
  <c r="P13" i="77" s="1"/>
  <c r="N12" i="77"/>
  <c r="P12" i="77" s="1"/>
  <c r="N11" i="77"/>
  <c r="P11" i="77" s="1"/>
  <c r="N10" i="77"/>
  <c r="P10" i="77" s="1"/>
  <c r="N9" i="77"/>
  <c r="P9" i="77" s="1"/>
  <c r="I7" i="77"/>
  <c r="L7" i="77" s="1"/>
  <c r="G16" i="77" s="1"/>
  <c r="O3" i="77"/>
  <c r="J3" i="77"/>
  <c r="O2" i="77"/>
  <c r="J2" i="77"/>
  <c r="O1" i="77"/>
  <c r="J1" i="77"/>
  <c r="I52" i="81"/>
  <c r="M23" i="81"/>
  <c r="O23" i="81" s="1"/>
  <c r="M22" i="81"/>
  <c r="O22" i="81" s="1"/>
  <c r="M21" i="81"/>
  <c r="O21" i="81" s="1"/>
  <c r="M20" i="81"/>
  <c r="O20" i="81" s="1"/>
  <c r="I19" i="81"/>
  <c r="M19" i="81" s="1"/>
  <c r="O19" i="81" s="1"/>
  <c r="I18" i="81"/>
  <c r="M18" i="81" s="1"/>
  <c r="O18" i="81" s="1"/>
  <c r="M16" i="81"/>
  <c r="O16" i="81" s="1"/>
  <c r="M15" i="81"/>
  <c r="O15" i="81" s="1"/>
  <c r="M14" i="81"/>
  <c r="O14" i="81" s="1"/>
  <c r="M13" i="81"/>
  <c r="O13" i="81" s="1"/>
  <c r="M12" i="81"/>
  <c r="O12" i="81" s="1"/>
  <c r="M11" i="81"/>
  <c r="O11" i="81" s="1"/>
  <c r="M10" i="81"/>
  <c r="O10" i="81" s="1"/>
  <c r="M9" i="81"/>
  <c r="O9" i="81" s="1"/>
  <c r="I7" i="81"/>
  <c r="K7" i="81" s="1"/>
  <c r="G16" i="81" s="1"/>
  <c r="N3" i="81"/>
  <c r="J3" i="81"/>
  <c r="N2" i="81"/>
  <c r="J2" i="81"/>
  <c r="N1" i="81"/>
  <c r="J1" i="81"/>
  <c r="F40" i="75"/>
  <c r="B40" i="75"/>
  <c r="J37" i="75"/>
  <c r="N37" i="75" s="1"/>
  <c r="J36" i="75"/>
  <c r="N36" i="75" s="1"/>
  <c r="B35" i="75"/>
  <c r="B39" i="75" s="1"/>
  <c r="N31" i="75"/>
  <c r="N45" i="75" s="1"/>
  <c r="N28" i="75"/>
  <c r="B45" i="75" s="1"/>
  <c r="R24" i="75"/>
  <c r="Q24" i="75"/>
  <c r="O24" i="75"/>
  <c r="N24" i="75"/>
  <c r="M24" i="75"/>
  <c r="K24" i="75"/>
  <c r="J24" i="75"/>
  <c r="I24" i="75"/>
  <c r="G24" i="75"/>
  <c r="F24" i="75"/>
  <c r="R22" i="75"/>
  <c r="Q22" i="75"/>
  <c r="O22" i="75"/>
  <c r="N22" i="75"/>
  <c r="M22" i="75"/>
  <c r="K22" i="75"/>
  <c r="J22" i="75"/>
  <c r="I22" i="75"/>
  <c r="G22" i="75"/>
  <c r="F22" i="75"/>
  <c r="R20" i="75"/>
  <c r="Q20" i="75"/>
  <c r="O20" i="75"/>
  <c r="N20" i="75"/>
  <c r="M20" i="75"/>
  <c r="K20" i="75"/>
  <c r="J20" i="75"/>
  <c r="I20" i="75"/>
  <c r="G20" i="75"/>
  <c r="F20" i="75"/>
  <c r="R18" i="75"/>
  <c r="N18" i="75"/>
  <c r="J18" i="75"/>
  <c r="F18" i="75"/>
  <c r="J9" i="75"/>
  <c r="N9" i="75" s="1"/>
  <c r="R9" i="75" s="1"/>
  <c r="G3" i="75"/>
  <c r="O2" i="75"/>
  <c r="G2" i="75"/>
  <c r="O1" i="75"/>
  <c r="G1" i="75"/>
  <c r="F40" i="55"/>
  <c r="B40" i="55"/>
  <c r="J37" i="55"/>
  <c r="N37" i="55" s="1"/>
  <c r="J36" i="55"/>
  <c r="N36" i="55" s="1"/>
  <c r="B35" i="55"/>
  <c r="B39" i="55" s="1"/>
  <c r="R24" i="55"/>
  <c r="Q24" i="55"/>
  <c r="O24" i="55"/>
  <c r="N24" i="55"/>
  <c r="M24" i="55"/>
  <c r="K24" i="55"/>
  <c r="J24" i="55"/>
  <c r="I24" i="55"/>
  <c r="G24" i="55"/>
  <c r="F24" i="55"/>
  <c r="R22" i="55"/>
  <c r="Q22" i="55"/>
  <c r="O22" i="55"/>
  <c r="N22" i="55"/>
  <c r="M22" i="55"/>
  <c r="K22" i="55"/>
  <c r="J22" i="55"/>
  <c r="I22" i="55"/>
  <c r="G22" i="55"/>
  <c r="F22" i="55"/>
  <c r="R20" i="55"/>
  <c r="Q20" i="55"/>
  <c r="O20" i="55"/>
  <c r="N20" i="55"/>
  <c r="M20" i="55"/>
  <c r="K20" i="55"/>
  <c r="J20" i="55"/>
  <c r="I20" i="55"/>
  <c r="G20" i="55"/>
  <c r="F20" i="55"/>
  <c r="R18" i="55"/>
  <c r="N18" i="55"/>
  <c r="J18" i="55"/>
  <c r="F18" i="55"/>
  <c r="J9" i="55"/>
  <c r="N9" i="55" s="1"/>
  <c r="R9" i="55" s="1"/>
  <c r="G3" i="55"/>
  <c r="O2" i="55"/>
  <c r="G2" i="55"/>
  <c r="O1" i="55"/>
  <c r="G1" i="55"/>
  <c r="C63" i="71"/>
  <c r="D59" i="71"/>
  <c r="D58" i="71"/>
  <c r="G57" i="71"/>
  <c r="D57" i="71"/>
  <c r="C57" i="71"/>
  <c r="E57" i="71" s="1"/>
  <c r="G51" i="71"/>
  <c r="G50" i="71"/>
  <c r="G49" i="71"/>
  <c r="G48" i="71"/>
  <c r="G47" i="71"/>
  <c r="G46" i="71"/>
  <c r="G45" i="71"/>
  <c r="C35" i="71"/>
  <c r="D31" i="71"/>
  <c r="D30" i="71"/>
  <c r="A30" i="71"/>
  <c r="A58" i="71" s="1"/>
  <c r="G29" i="71"/>
  <c r="C29" i="71"/>
  <c r="E29" i="71" s="1"/>
  <c r="G15" i="71"/>
  <c r="G14" i="71"/>
  <c r="G13" i="71"/>
  <c r="G12" i="71"/>
  <c r="G11" i="71"/>
  <c r="G10" i="71"/>
  <c r="G9" i="71"/>
  <c r="G2" i="71"/>
  <c r="E2" i="71"/>
  <c r="G1" i="71"/>
  <c r="E1" i="71"/>
  <c r="C63" i="73"/>
  <c r="D59" i="73"/>
  <c r="D58" i="73"/>
  <c r="G57" i="73"/>
  <c r="C57" i="73"/>
  <c r="F57" i="73" s="1"/>
  <c r="G51" i="73"/>
  <c r="G50" i="73"/>
  <c r="G49" i="73"/>
  <c r="G48" i="73"/>
  <c r="G47" i="73"/>
  <c r="G46" i="73"/>
  <c r="G45" i="73"/>
  <c r="C35" i="73"/>
  <c r="D31" i="73"/>
  <c r="D30" i="73"/>
  <c r="A30" i="73"/>
  <c r="A58" i="73" s="1"/>
  <c r="G29" i="73"/>
  <c r="C29" i="73"/>
  <c r="F29" i="73" s="1"/>
  <c r="G15" i="73"/>
  <c r="G14" i="73"/>
  <c r="G13" i="73"/>
  <c r="G12" i="73"/>
  <c r="G11" i="73"/>
  <c r="D9" i="17"/>
  <c r="F35" i="75" s="1"/>
  <c r="F39" i="75" s="1"/>
  <c r="V1" i="17"/>
  <c r="C48" i="99"/>
  <c r="M15" i="69" l="1"/>
  <c r="Q15" i="69" s="1"/>
  <c r="I57" i="69" s="1"/>
  <c r="R19" i="91"/>
  <c r="D31" i="91" s="1"/>
  <c r="N118" i="96"/>
  <c r="J185" i="83"/>
  <c r="F260" i="83" s="1"/>
  <c r="T18" i="75"/>
  <c r="F28" i="75" s="1"/>
  <c r="K16" i="80"/>
  <c r="O16" i="80" s="1"/>
  <c r="O18" i="80" s="1"/>
  <c r="I27" i="80" s="1"/>
  <c r="N50" i="40"/>
  <c r="I218" i="40" s="1"/>
  <c r="L63" i="41"/>
  <c r="G266" i="41" s="1"/>
  <c r="R51" i="89"/>
  <c r="D63" i="89" s="1"/>
  <c r="J117" i="89"/>
  <c r="R83" i="64"/>
  <c r="D95" i="64" s="1"/>
  <c r="L95" i="41"/>
  <c r="G267" i="41" s="1"/>
  <c r="L92" i="83"/>
  <c r="R51" i="90"/>
  <c r="D63" i="90" s="1"/>
  <c r="H57" i="69"/>
  <c r="M47" i="69"/>
  <c r="Q47" i="69" s="1"/>
  <c r="I59" i="69" s="1"/>
  <c r="N203" i="40"/>
  <c r="R203" i="40" s="1"/>
  <c r="M227" i="40" s="1"/>
  <c r="R83" i="89"/>
  <c r="D95" i="89" s="1"/>
  <c r="J123" i="83"/>
  <c r="F258" i="83" s="1"/>
  <c r="D29" i="71"/>
  <c r="O215" i="78"/>
  <c r="K16" i="78"/>
  <c r="O16" i="78" s="1"/>
  <c r="O19" i="78" s="1"/>
  <c r="G214" i="78" s="1"/>
  <c r="K85" i="78"/>
  <c r="O85" i="78" s="1"/>
  <c r="O88" i="78" s="1"/>
  <c r="G217" i="78" s="1"/>
  <c r="K177" i="78"/>
  <c r="O177" i="78" s="1"/>
  <c r="O180" i="78" s="1"/>
  <c r="G221" i="78" s="1"/>
  <c r="N118" i="40"/>
  <c r="I222" i="40" s="1"/>
  <c r="J159" i="41"/>
  <c r="E269" i="41" s="1"/>
  <c r="R19" i="89"/>
  <c r="D31" i="89" s="1"/>
  <c r="K39" i="97"/>
  <c r="O39" i="97" s="1"/>
  <c r="O42" i="97" s="1"/>
  <c r="G215" i="97" s="1"/>
  <c r="L123" i="83"/>
  <c r="N135" i="40"/>
  <c r="R51" i="91"/>
  <c r="D63" i="91" s="1"/>
  <c r="R51" i="64"/>
  <c r="D63" i="64" s="1"/>
  <c r="F221" i="78"/>
  <c r="J223" i="41"/>
  <c r="E271" i="41" s="1"/>
  <c r="R83" i="90"/>
  <c r="D95" i="90" s="1"/>
  <c r="D75" i="43"/>
  <c r="N50" i="96"/>
  <c r="N186" i="96"/>
  <c r="T18" i="55"/>
  <c r="F28" i="55" s="1"/>
  <c r="N28" i="55" s="1"/>
  <c r="B45" i="55" s="1"/>
  <c r="O26" i="81"/>
  <c r="K16" i="97"/>
  <c r="O16" i="97" s="1"/>
  <c r="O19" i="97" s="1"/>
  <c r="G214" i="97" s="1"/>
  <c r="N152" i="40"/>
  <c r="I224" i="40" s="1"/>
  <c r="N203" i="82"/>
  <c r="R203" i="82" s="1"/>
  <c r="K227" i="82" s="1"/>
  <c r="N33" i="96"/>
  <c r="N67" i="96"/>
  <c r="N101" i="96"/>
  <c r="I221" i="96" s="1"/>
  <c r="G219" i="96"/>
  <c r="L223" i="41"/>
  <c r="G271" i="41" s="1"/>
  <c r="L255" i="41"/>
  <c r="G226" i="96"/>
  <c r="J117" i="64"/>
  <c r="K131" i="97"/>
  <c r="O131" i="97" s="1"/>
  <c r="O134" i="97" s="1"/>
  <c r="G219" i="97" s="1"/>
  <c r="L45" i="62"/>
  <c r="P45" i="62" s="1"/>
  <c r="F59" i="62" s="1"/>
  <c r="N101" i="95"/>
  <c r="R101" i="95" s="1"/>
  <c r="M221" i="95" s="1"/>
  <c r="L191" i="41"/>
  <c r="G270" i="41" s="1"/>
  <c r="N152" i="96"/>
  <c r="I224" i="96" s="1"/>
  <c r="L61" i="83"/>
  <c r="J117" i="91"/>
  <c r="F57" i="71"/>
  <c r="L13" i="62"/>
  <c r="P13" i="62" s="1"/>
  <c r="F57" i="62" s="1"/>
  <c r="H59" i="69"/>
  <c r="J211" i="40"/>
  <c r="N84" i="40"/>
  <c r="I220" i="40" s="1"/>
  <c r="G227" i="40"/>
  <c r="G218" i="96"/>
  <c r="J247" i="83"/>
  <c r="F262" i="83" s="1"/>
  <c r="P26" i="77"/>
  <c r="R19" i="64"/>
  <c r="D31" i="64" s="1"/>
  <c r="I212" i="78"/>
  <c r="J191" i="41"/>
  <c r="L154" i="83"/>
  <c r="J216" i="83"/>
  <c r="F261" i="83" s="1"/>
  <c r="T20" i="75"/>
  <c r="F29" i="75" s="1"/>
  <c r="N29" i="75" s="1"/>
  <c r="F45" i="75" s="1"/>
  <c r="L211" i="40"/>
  <c r="J95" i="41"/>
  <c r="E267" i="41" s="1"/>
  <c r="J127" i="41"/>
  <c r="D268" i="41" s="1"/>
  <c r="N101" i="82"/>
  <c r="R101" i="82" s="1"/>
  <c r="K221" i="82" s="1"/>
  <c r="N16" i="96"/>
  <c r="R16" i="96" s="1"/>
  <c r="N84" i="96"/>
  <c r="I220" i="96" s="1"/>
  <c r="N169" i="96"/>
  <c r="N203" i="96"/>
  <c r="M17" i="44"/>
  <c r="Q17" i="44" s="1"/>
  <c r="F42" i="44" s="1"/>
  <c r="Q193" i="101"/>
  <c r="I272" i="101" s="1"/>
  <c r="F214" i="78"/>
  <c r="N16" i="40"/>
  <c r="I216" i="40" s="1"/>
  <c r="N186" i="40"/>
  <c r="I226" i="40" s="1"/>
  <c r="J31" i="41"/>
  <c r="E265" i="41" s="1"/>
  <c r="J63" i="41"/>
  <c r="N63" i="41" s="1"/>
  <c r="N67" i="82"/>
  <c r="R67" i="82" s="1"/>
  <c r="K219" i="82" s="1"/>
  <c r="G217" i="96"/>
  <c r="G222" i="96"/>
  <c r="G227" i="96"/>
  <c r="R83" i="91"/>
  <c r="D95" i="91" s="1"/>
  <c r="T24" i="75"/>
  <c r="F31" i="75" s="1"/>
  <c r="F217" i="78"/>
  <c r="N67" i="40"/>
  <c r="I219" i="40" s="1"/>
  <c r="G216" i="40"/>
  <c r="G223" i="40"/>
  <c r="L159" i="41"/>
  <c r="G269" i="41" s="1"/>
  <c r="J92" i="83"/>
  <c r="F257" i="83" s="1"/>
  <c r="L247" i="83"/>
  <c r="R19" i="90"/>
  <c r="D31" i="90" s="1"/>
  <c r="G271" i="101"/>
  <c r="D57" i="73"/>
  <c r="T22" i="75"/>
  <c r="F30" i="75" s="1"/>
  <c r="N30" i="75" s="1"/>
  <c r="J45" i="75" s="1"/>
  <c r="E57" i="73"/>
  <c r="F29" i="71"/>
  <c r="T20" i="55"/>
  <c r="F29" i="55" s="1"/>
  <c r="N29" i="55" s="1"/>
  <c r="F45" i="55" s="1"/>
  <c r="T24" i="55"/>
  <c r="N31" i="55" s="1"/>
  <c r="N45" i="55" s="1"/>
  <c r="G273" i="101"/>
  <c r="J30" i="83"/>
  <c r="L30" i="83"/>
  <c r="J30" i="43"/>
  <c r="N30" i="43" s="1"/>
  <c r="R30" i="43" s="1"/>
  <c r="Q129" i="101"/>
  <c r="I270" i="101" s="1"/>
  <c r="Q32" i="101"/>
  <c r="I267" i="101" s="1"/>
  <c r="Q257" i="101"/>
  <c r="I274" i="101" s="1"/>
  <c r="G268" i="101"/>
  <c r="J40" i="55"/>
  <c r="N40" i="55" s="1"/>
  <c r="N41" i="55" s="1"/>
  <c r="R45" i="55" s="1"/>
  <c r="F35" i="55"/>
  <c r="F39" i="55" s="1"/>
  <c r="H29" i="64"/>
  <c r="H61" i="64"/>
  <c r="E78" i="3"/>
  <c r="K62" i="3"/>
  <c r="O62" i="3" s="1"/>
  <c r="O65" i="3" s="1"/>
  <c r="I74" i="3"/>
  <c r="K39" i="3"/>
  <c r="O39" i="3" s="1"/>
  <c r="O42" i="3" s="1"/>
  <c r="G77" i="3" s="1"/>
  <c r="F217" i="97"/>
  <c r="K85" i="97"/>
  <c r="O85" i="97" s="1"/>
  <c r="O88" i="97" s="1"/>
  <c r="G217" i="97" s="1"/>
  <c r="O77" i="3"/>
  <c r="G74" i="3"/>
  <c r="K108" i="78"/>
  <c r="O108" i="78" s="1"/>
  <c r="O111" i="78" s="1"/>
  <c r="G218" i="78" s="1"/>
  <c r="K200" i="78"/>
  <c r="O200" i="78" s="1"/>
  <c r="O203" i="78" s="1"/>
  <c r="K108" i="97"/>
  <c r="O108" i="97" s="1"/>
  <c r="O111" i="97" s="1"/>
  <c r="G218" i="97" s="1"/>
  <c r="O215" i="97"/>
  <c r="G268" i="41"/>
  <c r="H93" i="89"/>
  <c r="H61" i="89"/>
  <c r="H93" i="91"/>
  <c r="H29" i="91"/>
  <c r="H61" i="90"/>
  <c r="H29" i="89"/>
  <c r="H61" i="91"/>
  <c r="H29" i="90"/>
  <c r="H93" i="90"/>
  <c r="A31" i="73"/>
  <c r="A59" i="73" s="1"/>
  <c r="A31" i="71"/>
  <c r="A59" i="71" s="1"/>
  <c r="K154" i="97"/>
  <c r="O154" i="97" s="1"/>
  <c r="O157" i="97" s="1"/>
  <c r="G220" i="97" s="1"/>
  <c r="D220" i="97"/>
  <c r="J40" i="75"/>
  <c r="N40" i="75" s="1"/>
  <c r="N41" i="75" s="1"/>
  <c r="R45" i="75" s="1"/>
  <c r="H93" i="64"/>
  <c r="K39" i="78"/>
  <c r="O39" i="78" s="1"/>
  <c r="O42" i="78" s="1"/>
  <c r="G215" i="78" s="1"/>
  <c r="K131" i="78"/>
  <c r="O131" i="78" s="1"/>
  <c r="O134" i="78" s="1"/>
  <c r="G219" i="78" s="1"/>
  <c r="G212" i="78"/>
  <c r="K62" i="97"/>
  <c r="O62" i="97" s="1"/>
  <c r="O65" i="97" s="1"/>
  <c r="G216" i="97" s="1"/>
  <c r="D216" i="97"/>
  <c r="I223" i="40"/>
  <c r="R135" i="40"/>
  <c r="M223" i="40" s="1"/>
  <c r="I56" i="69"/>
  <c r="E218" i="40"/>
  <c r="E216" i="95"/>
  <c r="J211" i="95"/>
  <c r="N16" i="95"/>
  <c r="E224" i="95"/>
  <c r="N152" i="95"/>
  <c r="L211" i="95"/>
  <c r="G225" i="82"/>
  <c r="N169" i="82"/>
  <c r="K200" i="97"/>
  <c r="O200" i="97" s="1"/>
  <c r="O203" i="97" s="1"/>
  <c r="G212" i="97"/>
  <c r="K56" i="69"/>
  <c r="R16" i="40"/>
  <c r="N33" i="40"/>
  <c r="R84" i="40"/>
  <c r="M220" i="40" s="1"/>
  <c r="N101" i="40"/>
  <c r="N169" i="40"/>
  <c r="G218" i="40"/>
  <c r="G222" i="40"/>
  <c r="E218" i="95"/>
  <c r="N50" i="95"/>
  <c r="N135" i="95"/>
  <c r="E226" i="95"/>
  <c r="N186" i="95"/>
  <c r="N135" i="82"/>
  <c r="L211" i="82"/>
  <c r="L216" i="83"/>
  <c r="F219" i="78"/>
  <c r="K177" i="97"/>
  <c r="O177" i="97" s="1"/>
  <c r="O180" i="97" s="1"/>
  <c r="G221" i="97" s="1"/>
  <c r="I212" i="97"/>
  <c r="L29" i="62"/>
  <c r="P29" i="62" s="1"/>
  <c r="F58" i="62" s="1"/>
  <c r="H55" i="62"/>
  <c r="M31" i="69"/>
  <c r="Q31" i="69" s="1"/>
  <c r="I58" i="69" s="1"/>
  <c r="N33" i="95"/>
  <c r="E220" i="95"/>
  <c r="N84" i="95"/>
  <c r="N169" i="95"/>
  <c r="G216" i="82"/>
  <c r="N16" i="82"/>
  <c r="I218" i="96"/>
  <c r="R50" i="96"/>
  <c r="K218" i="96" s="1"/>
  <c r="I222" i="96"/>
  <c r="R118" i="96"/>
  <c r="K222" i="96" s="1"/>
  <c r="J61" i="83"/>
  <c r="N59" i="43"/>
  <c r="R59" i="43" s="1"/>
  <c r="F75" i="43" s="1"/>
  <c r="K16" i="3"/>
  <c r="O16" i="3" s="1"/>
  <c r="O19" i="3" s="1"/>
  <c r="G76" i="3" s="1"/>
  <c r="K62" i="78"/>
  <c r="O62" i="78" s="1"/>
  <c r="O65" i="78" s="1"/>
  <c r="G216" i="78" s="1"/>
  <c r="K154" i="78"/>
  <c r="O154" i="78" s="1"/>
  <c r="O157" i="78" s="1"/>
  <c r="G220" i="78" s="1"/>
  <c r="J55" i="62"/>
  <c r="N67" i="95"/>
  <c r="E222" i="95"/>
  <c r="N118" i="95"/>
  <c r="N203" i="95"/>
  <c r="L31" i="41"/>
  <c r="J255" i="41"/>
  <c r="G217" i="82"/>
  <c r="N33" i="82"/>
  <c r="I226" i="96"/>
  <c r="R186" i="96"/>
  <c r="K226" i="96" s="1"/>
  <c r="H258" i="83"/>
  <c r="J211" i="82"/>
  <c r="I227" i="82"/>
  <c r="L185" i="83"/>
  <c r="H257" i="83"/>
  <c r="J117" i="90"/>
  <c r="L211" i="96"/>
  <c r="N135" i="96"/>
  <c r="J211" i="96"/>
  <c r="N50" i="82"/>
  <c r="N84" i="82"/>
  <c r="N118" i="82"/>
  <c r="N152" i="82"/>
  <c r="N186" i="82"/>
  <c r="D74" i="43"/>
  <c r="M35" i="44"/>
  <c r="Q35" i="44" s="1"/>
  <c r="D42" i="44"/>
  <c r="K17" i="35"/>
  <c r="E16" i="35"/>
  <c r="K59" i="35"/>
  <c r="E58" i="35"/>
  <c r="K38" i="35"/>
  <c r="E37" i="35"/>
  <c r="E16" i="81"/>
  <c r="E16" i="77"/>
  <c r="C16" i="35"/>
  <c r="I17" i="35"/>
  <c r="M20" i="35"/>
  <c r="Q20" i="35" s="1"/>
  <c r="I75" i="35" s="1"/>
  <c r="C37" i="35"/>
  <c r="I38" i="35"/>
  <c r="M41" i="35"/>
  <c r="Q41" i="35" s="1"/>
  <c r="I76" i="35" s="1"/>
  <c r="C58" i="35"/>
  <c r="I59" i="35"/>
  <c r="M62" i="35"/>
  <c r="Q62" i="35" s="1"/>
  <c r="K71" i="35"/>
  <c r="K7" i="94"/>
  <c r="K28" i="94"/>
  <c r="K49" i="94"/>
  <c r="I71" i="94"/>
  <c r="I71" i="35"/>
  <c r="C16" i="94"/>
  <c r="M20" i="94"/>
  <c r="Q20" i="94" s="1"/>
  <c r="I75" i="94" s="1"/>
  <c r="C37" i="94"/>
  <c r="M41" i="94"/>
  <c r="Q41" i="94" s="1"/>
  <c r="I76" i="94" s="1"/>
  <c r="C58" i="94"/>
  <c r="M62" i="94"/>
  <c r="Q62" i="94" s="1"/>
  <c r="K71" i="94"/>
  <c r="T22" i="55"/>
  <c r="F30" i="55" s="1"/>
  <c r="N30" i="55" s="1"/>
  <c r="J45" i="55" s="1"/>
  <c r="D29" i="73"/>
  <c r="E29" i="73"/>
  <c r="N61" i="83" l="1"/>
  <c r="J256" i="83" s="1"/>
  <c r="N255" i="41"/>
  <c r="R255" i="41" s="1"/>
  <c r="R50" i="40"/>
  <c r="M218" i="40" s="1"/>
  <c r="R152" i="96"/>
  <c r="K224" i="96" s="1"/>
  <c r="I227" i="40"/>
  <c r="R67" i="40"/>
  <c r="M219" i="40" s="1"/>
  <c r="N123" i="83"/>
  <c r="R123" i="83" s="1"/>
  <c r="N258" i="83" s="1"/>
  <c r="N159" i="41"/>
  <c r="N223" i="41"/>
  <c r="R223" i="41" s="1"/>
  <c r="J271" i="41" s="1"/>
  <c r="D269" i="41"/>
  <c r="N95" i="41"/>
  <c r="R95" i="41" s="1"/>
  <c r="J267" i="41" s="1"/>
  <c r="N191" i="41"/>
  <c r="L263" i="41"/>
  <c r="R84" i="96"/>
  <c r="K220" i="96" s="1"/>
  <c r="R152" i="40"/>
  <c r="M224" i="40" s="1"/>
  <c r="D271" i="41"/>
  <c r="D265" i="41"/>
  <c r="R118" i="40"/>
  <c r="M222" i="40" s="1"/>
  <c r="N92" i="83"/>
  <c r="J257" i="83" s="1"/>
  <c r="G272" i="41"/>
  <c r="N127" i="41"/>
  <c r="R127" i="41" s="1"/>
  <c r="J268" i="41" s="1"/>
  <c r="H255" i="83"/>
  <c r="E268" i="41"/>
  <c r="I219" i="82"/>
  <c r="H256" i="83"/>
  <c r="H262" i="83"/>
  <c r="N247" i="83"/>
  <c r="I219" i="96"/>
  <c r="R67" i="96"/>
  <c r="K219" i="96" s="1"/>
  <c r="I216" i="96"/>
  <c r="R101" i="96"/>
  <c r="K221" i="96" s="1"/>
  <c r="I217" i="96"/>
  <c r="R33" i="96"/>
  <c r="K217" i="96" s="1"/>
  <c r="R186" i="40"/>
  <c r="M226" i="40" s="1"/>
  <c r="E270" i="41"/>
  <c r="D270" i="41"/>
  <c r="I227" i="96"/>
  <c r="R203" i="96"/>
  <c r="K227" i="96" s="1"/>
  <c r="I221" i="82"/>
  <c r="D266" i="41"/>
  <c r="E266" i="41"/>
  <c r="I225" i="96"/>
  <c r="R169" i="96"/>
  <c r="K225" i="96" s="1"/>
  <c r="I221" i="95"/>
  <c r="N154" i="83"/>
  <c r="H259" i="83"/>
  <c r="N30" i="83"/>
  <c r="R30" i="83" s="1"/>
  <c r="Q265" i="101"/>
  <c r="H261" i="83"/>
  <c r="N216" i="83"/>
  <c r="R50" i="95"/>
  <c r="M218" i="95" s="1"/>
  <c r="I218" i="95"/>
  <c r="O212" i="97"/>
  <c r="G222" i="97"/>
  <c r="R118" i="82"/>
  <c r="K222" i="82" s="1"/>
  <c r="I222" i="82"/>
  <c r="H260" i="83"/>
  <c r="N185" i="83"/>
  <c r="K216" i="96"/>
  <c r="I220" i="95"/>
  <c r="R84" i="95"/>
  <c r="M220" i="95" s="1"/>
  <c r="R186" i="95"/>
  <c r="M226" i="95" s="1"/>
  <c r="I226" i="95"/>
  <c r="M216" i="40"/>
  <c r="G78" i="3"/>
  <c r="O74" i="3"/>
  <c r="R186" i="82"/>
  <c r="K226" i="82" s="1"/>
  <c r="I226" i="82"/>
  <c r="R50" i="82"/>
  <c r="K218" i="82" s="1"/>
  <c r="I218" i="82"/>
  <c r="J258" i="83"/>
  <c r="R33" i="82"/>
  <c r="K217" i="82" s="1"/>
  <c r="I217" i="82"/>
  <c r="H271" i="41"/>
  <c r="L253" i="83"/>
  <c r="I216" i="82"/>
  <c r="R16" i="82"/>
  <c r="R33" i="95"/>
  <c r="M217" i="95" s="1"/>
  <c r="I217" i="95"/>
  <c r="R135" i="95"/>
  <c r="M223" i="95" s="1"/>
  <c r="I223" i="95"/>
  <c r="R169" i="82"/>
  <c r="K225" i="82" s="1"/>
  <c r="I225" i="82"/>
  <c r="I216" i="95"/>
  <c r="R16" i="95"/>
  <c r="P55" i="62"/>
  <c r="Q56" i="69"/>
  <c r="G222" i="78"/>
  <c r="O212" i="78"/>
  <c r="F43" i="44"/>
  <c r="I224" i="82"/>
  <c r="R152" i="82"/>
  <c r="K224" i="82" s="1"/>
  <c r="G265" i="41"/>
  <c r="N31" i="41"/>
  <c r="R67" i="95"/>
  <c r="M219" i="95" s="1"/>
  <c r="I219" i="95"/>
  <c r="R169" i="95"/>
  <c r="M225" i="95" s="1"/>
  <c r="I225" i="95"/>
  <c r="I225" i="40"/>
  <c r="R169" i="40"/>
  <c r="M225" i="40" s="1"/>
  <c r="I217" i="40"/>
  <c r="R33" i="40"/>
  <c r="M217" i="40" s="1"/>
  <c r="R159" i="41"/>
  <c r="J269" i="41" s="1"/>
  <c r="H269" i="41"/>
  <c r="I223" i="96"/>
  <c r="R135" i="96"/>
  <c r="K223" i="96" s="1"/>
  <c r="R203" i="95"/>
  <c r="M227" i="95" s="1"/>
  <c r="I227" i="95"/>
  <c r="J255" i="83"/>
  <c r="I224" i="95"/>
  <c r="R152" i="95"/>
  <c r="M224" i="95" s="1"/>
  <c r="F74" i="43"/>
  <c r="I220" i="82"/>
  <c r="R84" i="82"/>
  <c r="K220" i="82" s="1"/>
  <c r="J263" i="41"/>
  <c r="D272" i="41"/>
  <c r="E272" i="41"/>
  <c r="I222" i="95"/>
  <c r="R118" i="95"/>
  <c r="M222" i="95" s="1"/>
  <c r="F256" i="83"/>
  <c r="F255" i="83"/>
  <c r="H270" i="41"/>
  <c r="R191" i="41"/>
  <c r="J270" i="41" s="1"/>
  <c r="R135" i="82"/>
  <c r="K223" i="82" s="1"/>
  <c r="I223" i="82"/>
  <c r="I221" i="40"/>
  <c r="R101" i="40"/>
  <c r="M221" i="40" s="1"/>
  <c r="J253" i="83"/>
  <c r="R63" i="41"/>
  <c r="J266" i="41" s="1"/>
  <c r="H266" i="41"/>
  <c r="K59" i="94"/>
  <c r="E58" i="94"/>
  <c r="K17" i="94"/>
  <c r="E16" i="94"/>
  <c r="I77" i="35"/>
  <c r="Q71" i="35"/>
  <c r="Q71" i="94"/>
  <c r="I77" i="94"/>
  <c r="K38" i="94"/>
  <c r="E37" i="94"/>
  <c r="R61" i="83" l="1"/>
  <c r="N256" i="83" s="1"/>
  <c r="H272" i="41"/>
  <c r="R92" i="83"/>
  <c r="N257" i="83" s="1"/>
  <c r="H268" i="41"/>
  <c r="J259" i="83"/>
  <c r="R154" i="83"/>
  <c r="N259" i="83" s="1"/>
  <c r="R211" i="96"/>
  <c r="R247" i="83"/>
  <c r="N262" i="83" s="1"/>
  <c r="J262" i="83"/>
  <c r="R211" i="40"/>
  <c r="J260" i="83"/>
  <c r="R185" i="83"/>
  <c r="N260" i="83" s="1"/>
  <c r="R216" i="83"/>
  <c r="N261" i="83" s="1"/>
  <c r="J261" i="83"/>
  <c r="J272" i="41"/>
  <c r="H265" i="41"/>
  <c r="R31" i="41"/>
  <c r="J265" i="41" s="1"/>
  <c r="R211" i="95"/>
  <c r="M216" i="95"/>
  <c r="R211" i="82"/>
  <c r="K216" i="82"/>
  <c r="N255" i="83" l="1"/>
  <c r="R253" i="83"/>
  <c r="R26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Belyea</author>
  </authors>
  <commentList>
    <comment ref="B18" authorId="0" shapeId="0" xr:uid="{00000000-0006-0000-0000-000001000000}">
      <text>
        <r>
          <rPr>
            <b/>
            <sz val="9"/>
            <color indexed="81"/>
            <rFont val="Tahoma"/>
            <family val="2"/>
          </rPr>
          <t>Debt: This should include all debt used on AUS such as but not limited to all credit report debts, child support, alimony, and taxes/insurance of free and clear property.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H6" authorId="0" shapeId="0" xr:uid="{00000000-0006-0000-12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D10" authorId="0" shapeId="0" xr:uid="{00000000-0006-0000-12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D11" authorId="0" shapeId="0" xr:uid="{00000000-0006-0000-1200-000003000000}">
      <text>
        <r>
          <rPr>
            <b/>
            <sz val="8"/>
            <color indexed="81"/>
            <rFont val="Tahoma"/>
            <family val="2"/>
          </rPr>
          <t>arenam:</t>
        </r>
        <r>
          <rPr>
            <sz val="8"/>
            <color indexed="81"/>
            <rFont val="Tahoma"/>
            <family val="2"/>
          </rPr>
          <t xml:space="preserve">
</t>
        </r>
        <r>
          <rPr>
            <b/>
            <sz val="8"/>
            <color indexed="81"/>
            <rFont val="Tahoma"/>
            <family val="2"/>
          </rPr>
          <t xml:space="preserve">Amortization is a non-cash expense that is allocated over the useful life of an intangible asset (not physical in nature, i.e. leasing commissions) This amount can be added back since it is a noncash exchange
Casualty losses are deductible expenses stemming from the destruction of personal property. Casualty losses that are verified to be non recurring can be added back on a case by case exception basis
</t>
        </r>
      </text>
    </comment>
    <comment ref="H22" authorId="0" shapeId="0" xr:uid="{00000000-0006-0000-12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D26" authorId="0" shapeId="0" xr:uid="{00000000-0006-0000-1200-00000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D27" authorId="0" shapeId="0" xr:uid="{00000000-0006-0000-1200-000006000000}">
      <text>
        <r>
          <rPr>
            <b/>
            <sz val="8"/>
            <color indexed="81"/>
            <rFont val="Tahoma"/>
            <family val="2"/>
          </rPr>
          <t>arenam:</t>
        </r>
        <r>
          <rPr>
            <sz val="8"/>
            <color indexed="81"/>
            <rFont val="Tahoma"/>
            <family val="2"/>
          </rPr>
          <t xml:space="preserve">
</t>
        </r>
        <r>
          <rPr>
            <b/>
            <sz val="8"/>
            <color indexed="81"/>
            <rFont val="Tahoma"/>
            <family val="2"/>
          </rPr>
          <t xml:space="preserve">Amortization is a non-cash expense that is allocated over the useful life of an intangible asset (not physical in nature, i.e. leasing commissions) This amount can be added back since it is a noncash exchange
Casualty losses are deductible expenses stemming from the destruction of personal property. Casualty losses that are verified to be non recurring can be added back on a case by case exception basis
</t>
        </r>
      </text>
    </comment>
    <comment ref="H38" authorId="0" shapeId="0" xr:uid="{00000000-0006-0000-12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D42" authorId="0" shapeId="0" xr:uid="{00000000-0006-0000-1200-000008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D43" authorId="0" shapeId="0" xr:uid="{00000000-0006-0000-1200-000009000000}">
      <text>
        <r>
          <rPr>
            <b/>
            <sz val="8"/>
            <color indexed="81"/>
            <rFont val="Tahoma"/>
            <family val="2"/>
          </rPr>
          <t>arenam:</t>
        </r>
        <r>
          <rPr>
            <sz val="8"/>
            <color indexed="81"/>
            <rFont val="Tahoma"/>
            <family val="2"/>
          </rPr>
          <t xml:space="preserve">
</t>
        </r>
        <r>
          <rPr>
            <b/>
            <sz val="8"/>
            <color indexed="81"/>
            <rFont val="Tahoma"/>
            <family val="2"/>
          </rPr>
          <t xml:space="preserve">Amortization is a non-cash expense that is allocated over the useful life of an intangible asset (not physical in nature, i.e. leasing commissions) This amount can be added back since it is a noncash exchange
Casualty losses are deductible expenses stemming from the destruction of personal property. Casualty losses that are verified to be non recurring can be added back on a case by case exception basis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3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2" authorId="0" shapeId="0" xr:uid="{00000000-0006-0000-13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1041 trust returns for assets</t>
        </r>
      </text>
    </comment>
    <comment ref="B13" authorId="0" shapeId="0" xr:uid="{00000000-0006-0000-1300-000003000000}">
      <text>
        <r>
          <rPr>
            <b/>
            <sz val="8"/>
            <color indexed="81"/>
            <rFont val="Tahoma"/>
            <family val="2"/>
          </rPr>
          <t>arenam:</t>
        </r>
        <r>
          <rPr>
            <sz val="8"/>
            <color indexed="81"/>
            <rFont val="Tahoma"/>
            <family val="2"/>
          </rPr>
          <t xml:space="preserve">
</t>
        </r>
        <r>
          <rPr>
            <b/>
            <sz val="8"/>
            <color indexed="81"/>
            <rFont val="Tahoma"/>
            <family val="2"/>
          </rPr>
          <t>In order to add interest and dividends from K-1, bump up to Income Specialist for review of 1041 trust returns for assets</t>
        </r>
      </text>
    </comment>
    <comment ref="I23" authorId="0" shapeId="0" xr:uid="{00000000-0006-0000-13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8" authorId="0" shapeId="0" xr:uid="{00000000-0006-0000-13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1041 trust returns for assets</t>
        </r>
      </text>
    </comment>
    <comment ref="B29" authorId="0" shapeId="0" xr:uid="{00000000-0006-0000-1300-000006000000}">
      <text>
        <r>
          <rPr>
            <b/>
            <sz val="8"/>
            <color indexed="81"/>
            <rFont val="Tahoma"/>
            <family val="2"/>
          </rPr>
          <t>arenam:</t>
        </r>
        <r>
          <rPr>
            <sz val="8"/>
            <color indexed="81"/>
            <rFont val="Tahoma"/>
            <family val="2"/>
          </rPr>
          <t xml:space="preserve">
</t>
        </r>
        <r>
          <rPr>
            <b/>
            <sz val="8"/>
            <color indexed="81"/>
            <rFont val="Tahoma"/>
            <family val="2"/>
          </rPr>
          <t>In order to add interest and dividends from K-1, bump up to Income Specialist for review of 1041 trust returns for assets</t>
        </r>
      </text>
    </comment>
    <comment ref="I39" authorId="0" shapeId="0" xr:uid="{00000000-0006-0000-13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4" authorId="0" shapeId="0" xr:uid="{00000000-0006-0000-13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1041 trust returns for assets</t>
        </r>
      </text>
    </comment>
    <comment ref="B45" authorId="0" shapeId="0" xr:uid="{00000000-0006-0000-1300-000009000000}">
      <text>
        <r>
          <rPr>
            <b/>
            <sz val="8"/>
            <color indexed="81"/>
            <rFont val="Tahoma"/>
            <family val="2"/>
          </rPr>
          <t>arenam:</t>
        </r>
        <r>
          <rPr>
            <sz val="8"/>
            <color indexed="81"/>
            <rFont val="Tahoma"/>
            <family val="2"/>
          </rPr>
          <t xml:space="preserve">
</t>
        </r>
        <r>
          <rPr>
            <b/>
            <sz val="8"/>
            <color indexed="81"/>
            <rFont val="Tahoma"/>
            <family val="2"/>
          </rPr>
          <t>In order to add interest and dividends from K-1, bump up to Income Specialist for review of 1041 trust returns for assets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4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4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4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4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4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4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4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4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4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4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4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4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4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4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4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4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4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4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4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4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4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4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4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4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4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4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4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4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4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4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4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4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4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4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4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4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5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5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5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5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5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5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5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5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5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5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5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5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5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5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5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5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5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5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5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5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5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5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5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5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5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5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5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5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5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5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5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5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5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5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5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5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6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6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6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 authorId="0" shapeId="0" xr:uid="{00000000-0006-0000-1600-000004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21" authorId="0" shapeId="0" xr:uid="{00000000-0006-0000-1600-00000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2" authorId="0" shapeId="0" xr:uid="{00000000-0006-0000-1600-000006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3" authorId="0" shapeId="0" xr:uid="{00000000-0006-0000-1600-000007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4" authorId="0" shapeId="0" xr:uid="{00000000-0006-0000-1600-00000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5" authorId="0" shapeId="0" xr:uid="{00000000-0006-0000-1600-000009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6" authorId="0" shapeId="0" xr:uid="{00000000-0006-0000-1600-00000A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39" authorId="0" shapeId="0" xr:uid="{00000000-0006-0000-16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5" authorId="0" shapeId="0" xr:uid="{00000000-0006-0000-16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6" authorId="0" shapeId="0" xr:uid="{00000000-0006-0000-1600-00000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52" authorId="0" shapeId="0" xr:uid="{00000000-0006-0000-1600-00000E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53" authorId="0" shapeId="0" xr:uid="{00000000-0006-0000-1600-00000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4" authorId="0" shapeId="0" xr:uid="{00000000-0006-0000-1600-00001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55" authorId="0" shapeId="0" xr:uid="{00000000-0006-0000-1600-00001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56" authorId="0" shapeId="0" xr:uid="{00000000-0006-0000-1600-00001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57" authorId="0" shapeId="0" xr:uid="{00000000-0006-0000-1600-00001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58" authorId="0" shapeId="0" xr:uid="{00000000-0006-0000-1600-00001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71" authorId="0" shapeId="0" xr:uid="{00000000-0006-0000-1600-00001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77" authorId="0" shapeId="0" xr:uid="{00000000-0006-0000-1600-00001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78" authorId="0" shapeId="0" xr:uid="{00000000-0006-0000-16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4" authorId="0" shapeId="0" xr:uid="{00000000-0006-0000-1600-000018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85" authorId="0" shapeId="0" xr:uid="{00000000-0006-0000-1600-000019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86" authorId="0" shapeId="0" xr:uid="{00000000-0006-0000-1600-00001A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87" authorId="0" shapeId="0" xr:uid="{00000000-0006-0000-1600-00001B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88" authorId="0" shapeId="0" xr:uid="{00000000-0006-0000-16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89" authorId="0" shapeId="0" xr:uid="{00000000-0006-0000-1600-00001D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90" authorId="0" shapeId="0" xr:uid="{00000000-0006-0000-1600-00001E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03" authorId="0" shapeId="0" xr:uid="{00000000-0006-0000-16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09" authorId="0" shapeId="0" xr:uid="{00000000-0006-0000-16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0" authorId="0" shapeId="0" xr:uid="{00000000-0006-0000-16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600-000022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117" authorId="0" shapeId="0" xr:uid="{00000000-0006-0000-1600-00002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18" authorId="0" shapeId="0" xr:uid="{00000000-0006-0000-1600-00002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19" authorId="0" shapeId="0" xr:uid="{00000000-0006-0000-1600-00002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20" authorId="0" shapeId="0" xr:uid="{00000000-0006-0000-1600-00002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21" authorId="0" shapeId="0" xr:uid="{00000000-0006-0000-1600-00002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22" authorId="0" shapeId="0" xr:uid="{00000000-0006-0000-1600-00002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35" authorId="0" shapeId="0" xr:uid="{00000000-0006-0000-1600-00002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1" authorId="0" shapeId="0" xr:uid="{00000000-0006-0000-1600-00002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2" authorId="0" shapeId="0" xr:uid="{00000000-0006-0000-1600-00002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8" authorId="0" shapeId="0" xr:uid="{00000000-0006-0000-1600-00002C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149" authorId="0" shapeId="0" xr:uid="{00000000-0006-0000-1600-00002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50" authorId="0" shapeId="0" xr:uid="{00000000-0006-0000-1600-00002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51" authorId="0" shapeId="0" xr:uid="{00000000-0006-0000-1600-00002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52" authorId="0" shapeId="0" xr:uid="{00000000-0006-0000-1600-00003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53" authorId="0" shapeId="0" xr:uid="{00000000-0006-0000-1600-00003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54" authorId="0" shapeId="0" xr:uid="{00000000-0006-0000-1600-00003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67" authorId="0" shapeId="0" xr:uid="{00000000-0006-0000-1600-00003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73" authorId="0" shapeId="0" xr:uid="{00000000-0006-0000-1600-00003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74" authorId="0" shapeId="0" xr:uid="{00000000-0006-0000-1600-00003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0" authorId="0" shapeId="0" xr:uid="{00000000-0006-0000-1600-000036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181" authorId="0" shapeId="0" xr:uid="{00000000-0006-0000-1600-000037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82" authorId="0" shapeId="0" xr:uid="{00000000-0006-0000-1600-000038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83" authorId="0" shapeId="0" xr:uid="{00000000-0006-0000-1600-000039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84" authorId="0" shapeId="0" xr:uid="{00000000-0006-0000-1600-00003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85" authorId="0" shapeId="0" xr:uid="{00000000-0006-0000-1600-00003B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86" authorId="0" shapeId="0" xr:uid="{00000000-0006-0000-1600-00003C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99" authorId="0" shapeId="0" xr:uid="{00000000-0006-0000-1600-00003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5" authorId="0" shapeId="0" xr:uid="{00000000-0006-0000-1600-00003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6" authorId="0" shapeId="0" xr:uid="{00000000-0006-0000-1600-00003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12" authorId="0" shapeId="0" xr:uid="{00000000-0006-0000-1600-000040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213" authorId="0" shapeId="0" xr:uid="{00000000-0006-0000-1600-00004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14" authorId="0" shapeId="0" xr:uid="{00000000-0006-0000-1600-00004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15" authorId="0" shapeId="0" xr:uid="{00000000-0006-0000-1600-00004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16" authorId="0" shapeId="0" xr:uid="{00000000-0006-0000-1600-00004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17" authorId="0" shapeId="0" xr:uid="{00000000-0006-0000-1600-00004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18" authorId="0" shapeId="0" xr:uid="{00000000-0006-0000-1600-00004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231" authorId="0" shapeId="0" xr:uid="{00000000-0006-0000-1600-00004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37" authorId="0" shapeId="0" xr:uid="{00000000-0006-0000-1600-00004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38" authorId="0" shapeId="0" xr:uid="{00000000-0006-0000-1600-00004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44" authorId="0" shapeId="0" xr:uid="{00000000-0006-0000-1600-00004A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245" authorId="0" shapeId="0" xr:uid="{00000000-0006-0000-1600-00004B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46" authorId="0" shapeId="0" xr:uid="{00000000-0006-0000-1600-00004C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47" authorId="0" shapeId="0" xr:uid="{00000000-0006-0000-1600-00004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48" authorId="0" shapeId="0" xr:uid="{00000000-0006-0000-1600-00004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49" authorId="0" shapeId="0" xr:uid="{00000000-0006-0000-1600-00004F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50" authorId="0" shapeId="0" xr:uid="{00000000-0006-0000-1600-000050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8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 authorId="0" shapeId="0" xr:uid="{00000000-0006-0000-18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 authorId="0" shapeId="0" xr:uid="{00000000-0006-0000-18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1" authorId="0" shapeId="0" xr:uid="{00000000-0006-0000-1800-000004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22" authorId="0" shapeId="0" xr:uid="{00000000-0006-0000-1800-00000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3" authorId="0" shapeId="0" xr:uid="{00000000-0006-0000-1800-000006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4" authorId="0" shapeId="0" xr:uid="{00000000-0006-0000-1800-000007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5" authorId="0" shapeId="0" xr:uid="{00000000-0006-0000-1800-00000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6" authorId="0" shapeId="0" xr:uid="{00000000-0006-0000-1800-000009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7" authorId="0" shapeId="0" xr:uid="{00000000-0006-0000-1800-00000A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41" authorId="0" shapeId="0" xr:uid="{00000000-0006-0000-18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47" authorId="0" shapeId="0" xr:uid="{00000000-0006-0000-18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48" authorId="0" shapeId="0" xr:uid="{00000000-0006-0000-1800-00000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54" authorId="0" shapeId="0" xr:uid="{00000000-0006-0000-1800-00000E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55" authorId="0" shapeId="0" xr:uid="{00000000-0006-0000-1800-00000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56" authorId="0" shapeId="0" xr:uid="{00000000-0006-0000-1800-00001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57" authorId="0" shapeId="0" xr:uid="{00000000-0006-0000-1800-00001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58" authorId="0" shapeId="0" xr:uid="{00000000-0006-0000-1800-00001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59" authorId="0" shapeId="0" xr:uid="{00000000-0006-0000-1800-00001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60" authorId="0" shapeId="0" xr:uid="{00000000-0006-0000-1800-00001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73" authorId="0" shapeId="0" xr:uid="{00000000-0006-0000-1800-00001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79" authorId="0" shapeId="0" xr:uid="{00000000-0006-0000-1800-00001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0" authorId="0" shapeId="0" xr:uid="{00000000-0006-0000-18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6" authorId="0" shapeId="0" xr:uid="{00000000-0006-0000-1800-000018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87" authorId="0" shapeId="0" xr:uid="{00000000-0006-0000-1800-000019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88" authorId="0" shapeId="0" xr:uid="{00000000-0006-0000-1800-00001A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89" authorId="0" shapeId="0" xr:uid="{00000000-0006-0000-1800-00001B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90" authorId="0" shapeId="0" xr:uid="{00000000-0006-0000-18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91" authorId="0" shapeId="0" xr:uid="{00000000-0006-0000-1800-00001D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92" authorId="0" shapeId="0" xr:uid="{00000000-0006-0000-1800-00001E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05" authorId="0" shapeId="0" xr:uid="{00000000-0006-0000-18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11" authorId="0" shapeId="0" xr:uid="{00000000-0006-0000-18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2" authorId="0" shapeId="0" xr:uid="{00000000-0006-0000-18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8" authorId="0" shapeId="0" xr:uid="{00000000-0006-0000-1800-000022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119" authorId="0" shapeId="0" xr:uid="{00000000-0006-0000-1800-00002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20" authorId="0" shapeId="0" xr:uid="{00000000-0006-0000-1800-00002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21" authorId="0" shapeId="0" xr:uid="{00000000-0006-0000-1800-00002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22" authorId="0" shapeId="0" xr:uid="{00000000-0006-0000-1800-00002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23" authorId="0" shapeId="0" xr:uid="{00000000-0006-0000-1800-00002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24" authorId="0" shapeId="0" xr:uid="{00000000-0006-0000-1800-00002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37" authorId="0" shapeId="0" xr:uid="{00000000-0006-0000-1800-00002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3" authorId="0" shapeId="0" xr:uid="{00000000-0006-0000-1800-00002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4" authorId="0" shapeId="0" xr:uid="{00000000-0006-0000-1800-00002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0" authorId="0" shapeId="0" xr:uid="{00000000-0006-0000-1800-00002C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151" authorId="0" shapeId="0" xr:uid="{00000000-0006-0000-1800-00002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52" authorId="0" shapeId="0" xr:uid="{00000000-0006-0000-1800-00002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53" authorId="0" shapeId="0" xr:uid="{00000000-0006-0000-1800-00002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54" authorId="0" shapeId="0" xr:uid="{00000000-0006-0000-1800-00003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55" authorId="0" shapeId="0" xr:uid="{00000000-0006-0000-1800-00003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56" authorId="0" shapeId="0" xr:uid="{00000000-0006-0000-1800-00003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69" authorId="0" shapeId="0" xr:uid="{00000000-0006-0000-1800-00003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75" authorId="0" shapeId="0" xr:uid="{00000000-0006-0000-1800-00003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76" authorId="0" shapeId="0" xr:uid="{00000000-0006-0000-1800-00003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82" authorId="0" shapeId="0" xr:uid="{00000000-0006-0000-1800-000036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183" authorId="0" shapeId="0" xr:uid="{00000000-0006-0000-1800-000037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84" authorId="0" shapeId="0" xr:uid="{00000000-0006-0000-1800-000038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85" authorId="0" shapeId="0" xr:uid="{00000000-0006-0000-1800-000039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86" authorId="0" shapeId="0" xr:uid="{00000000-0006-0000-1800-00003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87" authorId="0" shapeId="0" xr:uid="{00000000-0006-0000-1800-00003B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88" authorId="0" shapeId="0" xr:uid="{00000000-0006-0000-1800-00003C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201" authorId="0" shapeId="0" xr:uid="{00000000-0006-0000-1800-00003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07" authorId="0" shapeId="0" xr:uid="{00000000-0006-0000-1800-00003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8" authorId="0" shapeId="0" xr:uid="{00000000-0006-0000-1800-00003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14" authorId="0" shapeId="0" xr:uid="{00000000-0006-0000-1800-000040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215" authorId="0" shapeId="0" xr:uid="{00000000-0006-0000-1800-00004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16" authorId="0" shapeId="0" xr:uid="{00000000-0006-0000-1800-00004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17" authorId="0" shapeId="0" xr:uid="{00000000-0006-0000-1800-00004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18" authorId="0" shapeId="0" xr:uid="{00000000-0006-0000-1800-00004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19" authorId="0" shapeId="0" xr:uid="{00000000-0006-0000-1800-00004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20" authorId="0" shapeId="0" xr:uid="{00000000-0006-0000-1800-00004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233" authorId="0" shapeId="0" xr:uid="{00000000-0006-0000-1800-00004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39" authorId="0" shapeId="0" xr:uid="{00000000-0006-0000-1800-00004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40" authorId="0" shapeId="0" xr:uid="{00000000-0006-0000-1800-00004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46" authorId="0" shapeId="0" xr:uid="{00000000-0006-0000-1800-00004A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247" authorId="0" shapeId="0" xr:uid="{00000000-0006-0000-1800-00004B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48" authorId="0" shapeId="0" xr:uid="{00000000-0006-0000-1800-00004C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49" authorId="0" shapeId="0" xr:uid="{00000000-0006-0000-1800-00004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50" authorId="0" shapeId="0" xr:uid="{00000000-0006-0000-1800-00004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51" authorId="0" shapeId="0" xr:uid="{00000000-0006-0000-1800-00004F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52" authorId="0" shapeId="0" xr:uid="{00000000-0006-0000-1800-000050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9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 authorId="0" shapeId="0" xr:uid="{00000000-0006-0000-19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 authorId="0" shapeId="0" xr:uid="{00000000-0006-0000-19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25" authorId="0" shapeId="0" xr:uid="{00000000-0006-0000-19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32" authorId="0" shapeId="0" xr:uid="{00000000-0006-0000-19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33" authorId="0" shapeId="0" xr:uid="{00000000-0006-0000-19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43" authorId="0" shapeId="0" xr:uid="{00000000-0006-0000-19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50" authorId="0" shapeId="0" xr:uid="{00000000-0006-0000-19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51" authorId="0" shapeId="0" xr:uid="{00000000-0006-0000-19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61" authorId="0" shapeId="0" xr:uid="{00000000-0006-0000-19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68" authorId="0" shapeId="0" xr:uid="{00000000-0006-0000-19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69" authorId="0" shapeId="0" xr:uid="{00000000-0006-0000-19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79" authorId="0" shapeId="0" xr:uid="{00000000-0006-0000-19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86" authorId="0" shapeId="0" xr:uid="{00000000-0006-0000-19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7" authorId="0" shapeId="0" xr:uid="{00000000-0006-0000-19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97" authorId="0" shapeId="0" xr:uid="{00000000-0006-0000-19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04" authorId="0" shapeId="0" xr:uid="{00000000-0006-0000-19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05" authorId="0" shapeId="0" xr:uid="{00000000-0006-0000-19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15" authorId="0" shapeId="0" xr:uid="{00000000-0006-0000-19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22" authorId="0" shapeId="0" xr:uid="{00000000-0006-0000-19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23" authorId="0" shapeId="0" xr:uid="{00000000-0006-0000-19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33" authorId="0" shapeId="0" xr:uid="{00000000-0006-0000-19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0" authorId="0" shapeId="0" xr:uid="{00000000-0006-0000-19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1" authorId="0" shapeId="0" xr:uid="{00000000-0006-0000-19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51" authorId="0" shapeId="0" xr:uid="{00000000-0006-0000-19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58" authorId="0" shapeId="0" xr:uid="{00000000-0006-0000-19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9" authorId="0" shapeId="0" xr:uid="{00000000-0006-0000-19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69" authorId="0" shapeId="0" xr:uid="{00000000-0006-0000-19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76" authorId="0" shapeId="0" xr:uid="{00000000-0006-0000-19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77" authorId="0" shapeId="0" xr:uid="{00000000-0006-0000-19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87" authorId="0" shapeId="0" xr:uid="{00000000-0006-0000-19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94" authorId="0" shapeId="0" xr:uid="{00000000-0006-0000-19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95" authorId="0" shapeId="0" xr:uid="{00000000-0006-0000-19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205" authorId="0" shapeId="0" xr:uid="{00000000-0006-0000-19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12" authorId="0" shapeId="0" xr:uid="{00000000-0006-0000-19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13" authorId="0" shapeId="0" xr:uid="{00000000-0006-0000-19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A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A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A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A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A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A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A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A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A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A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A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A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A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A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A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A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A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A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A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A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A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A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A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A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A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A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A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A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A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A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A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A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A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A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A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A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B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B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B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B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B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B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B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B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B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B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B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B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B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B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B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B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B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B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B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B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B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B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B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B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B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B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B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B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B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B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B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B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B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B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B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B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C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C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C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 authorId="0" shapeId="0" xr:uid="{00000000-0006-0000-1C00-000004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1" authorId="0" shapeId="0" xr:uid="{00000000-0006-0000-1C00-000005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2" authorId="0" shapeId="0" xr:uid="{00000000-0006-0000-1C00-00000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3" authorId="0" shapeId="0" xr:uid="{00000000-0006-0000-1C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4" authorId="0" shapeId="0" xr:uid="{00000000-0006-0000-1C00-000008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5" authorId="0" shapeId="0" xr:uid="{00000000-0006-0000-1C00-000009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38" authorId="0" shapeId="0" xr:uid="{00000000-0006-0000-1C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4" authorId="0" shapeId="0" xr:uid="{00000000-0006-0000-1C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5" authorId="0" shapeId="0" xr:uid="{00000000-0006-0000-1C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51" authorId="0" shapeId="0" xr:uid="{00000000-0006-0000-1C00-00000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2" authorId="0" shapeId="0" xr:uid="{00000000-0006-0000-1C00-00000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53" authorId="0" shapeId="0" xr:uid="{00000000-0006-0000-1C00-00000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54" authorId="0" shapeId="0" xr:uid="{00000000-0006-0000-1C00-00001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55" authorId="0" shapeId="0" xr:uid="{00000000-0006-0000-1C00-00001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56" authorId="0" shapeId="0" xr:uid="{00000000-0006-0000-1C00-00001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69" authorId="0" shapeId="0" xr:uid="{00000000-0006-0000-1C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75" authorId="0" shapeId="0" xr:uid="{00000000-0006-0000-1C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76" authorId="0" shapeId="0" xr:uid="{00000000-0006-0000-1C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C00-000016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83" authorId="0" shapeId="0" xr:uid="{00000000-0006-0000-1C00-000017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84" authorId="0" shapeId="0" xr:uid="{00000000-0006-0000-1C00-000018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85" authorId="0" shapeId="0" xr:uid="{00000000-0006-0000-1C00-000019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86" authorId="0" shapeId="0" xr:uid="{00000000-0006-0000-1C00-00001A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87" authorId="0" shapeId="0" xr:uid="{00000000-0006-0000-1C00-00001B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00" authorId="0" shapeId="0" xr:uid="{00000000-0006-0000-1C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06" authorId="0" shapeId="0" xr:uid="{00000000-0006-0000-1C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07" authorId="0" shapeId="0" xr:uid="{00000000-0006-0000-1C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3" authorId="0" shapeId="0" xr:uid="{00000000-0006-0000-1C00-00001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14" authorId="0" shapeId="0" xr:uid="{00000000-0006-0000-1C00-00002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15" authorId="0" shapeId="0" xr:uid="{00000000-0006-0000-1C00-00002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16" authorId="0" shapeId="0" xr:uid="{00000000-0006-0000-1C00-00002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17" authorId="0" shapeId="0" xr:uid="{00000000-0006-0000-1C00-00002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18" authorId="0" shapeId="0" xr:uid="{00000000-0006-0000-1C00-00002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31" authorId="0" shapeId="0" xr:uid="{00000000-0006-0000-1C00-00002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7" authorId="0" shapeId="0" xr:uid="{00000000-0006-0000-1C00-00002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8" authorId="0" shapeId="0" xr:uid="{00000000-0006-0000-1C00-00002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4" authorId="0" shapeId="0" xr:uid="{00000000-0006-0000-1C00-000028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45" authorId="0" shapeId="0" xr:uid="{00000000-0006-0000-1C00-000029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46" authorId="0" shapeId="0" xr:uid="{00000000-0006-0000-1C00-00002A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47" authorId="0" shapeId="0" xr:uid="{00000000-0006-0000-1C00-00002B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48" authorId="0" shapeId="0" xr:uid="{00000000-0006-0000-1C00-00002C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49" authorId="0" shapeId="0" xr:uid="{00000000-0006-0000-1C00-00002D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62" authorId="0" shapeId="0" xr:uid="{00000000-0006-0000-1C00-00002E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8" authorId="0" shapeId="0" xr:uid="{00000000-0006-0000-1C00-00002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9" authorId="0" shapeId="0" xr:uid="{00000000-0006-0000-1C00-00003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75" authorId="0" shapeId="0" xr:uid="{00000000-0006-0000-1C00-00003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76" authorId="0" shapeId="0" xr:uid="{00000000-0006-0000-1C00-00003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77" authorId="0" shapeId="0" xr:uid="{00000000-0006-0000-1C00-00003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78" authorId="0" shapeId="0" xr:uid="{00000000-0006-0000-1C00-00003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79" authorId="0" shapeId="0" xr:uid="{00000000-0006-0000-1C00-00003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80" authorId="0" shapeId="0" xr:uid="{00000000-0006-0000-1C00-00003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93" authorId="0" shapeId="0" xr:uid="{00000000-0006-0000-1C00-00003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99" authorId="0" shapeId="0" xr:uid="{00000000-0006-0000-1C00-00003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0" authorId="0" shapeId="0" xr:uid="{00000000-0006-0000-1C00-00003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6" authorId="0" shapeId="0" xr:uid="{00000000-0006-0000-1C00-00003A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07" authorId="0" shapeId="0" xr:uid="{00000000-0006-0000-1C00-00003B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08" authorId="0" shapeId="0" xr:uid="{00000000-0006-0000-1C00-00003C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09" authorId="0" shapeId="0" xr:uid="{00000000-0006-0000-1C00-00003D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10" authorId="0" shapeId="0" xr:uid="{00000000-0006-0000-1C00-00003E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11" authorId="0" shapeId="0" xr:uid="{00000000-0006-0000-1C00-00003F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224" authorId="0" shapeId="0" xr:uid="{00000000-0006-0000-1C00-00004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30" authorId="0" shapeId="0" xr:uid="{00000000-0006-0000-1C00-00004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31" authorId="0" shapeId="0" xr:uid="{00000000-0006-0000-1C00-00004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37" authorId="0" shapeId="0" xr:uid="{00000000-0006-0000-1C00-00004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38" authorId="0" shapeId="0" xr:uid="{00000000-0006-0000-1C00-00004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39" authorId="0" shapeId="0" xr:uid="{00000000-0006-0000-1C00-00004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40" authorId="0" shapeId="0" xr:uid="{00000000-0006-0000-1C00-00004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41" authorId="0" shapeId="0" xr:uid="{00000000-0006-0000-1C00-00004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42" authorId="0" shapeId="0" xr:uid="{00000000-0006-0000-1C00-00004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09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 authorId="0" shapeId="0" xr:uid="{00000000-0006-0000-0900-000002000000}">
      <text>
        <r>
          <rPr>
            <b/>
            <sz val="8"/>
            <color indexed="81"/>
            <rFont val="Tahoma"/>
            <family val="2"/>
          </rPr>
          <t>arenam:</t>
        </r>
        <r>
          <rPr>
            <sz val="8"/>
            <color indexed="81"/>
            <rFont val="Tahoma"/>
            <family val="2"/>
          </rPr>
          <t xml:space="preserve">
</t>
        </r>
        <r>
          <rPr>
            <b/>
            <sz val="8"/>
            <color indexed="81"/>
            <rFont val="Tahoma"/>
            <family val="2"/>
          </rPr>
          <t xml:space="preserve">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t>
        </r>
      </text>
    </comment>
    <comment ref="B10" authorId="0" shapeId="0" xr:uid="{00000000-0006-0000-0900-000003000000}">
      <text>
        <r>
          <rPr>
            <b/>
            <sz val="8"/>
            <color indexed="81"/>
            <rFont val="Tahoma"/>
            <family val="2"/>
          </rPr>
          <t>arenam:</t>
        </r>
        <r>
          <rPr>
            <sz val="8"/>
            <color indexed="81"/>
            <rFont val="Tahoma"/>
            <family val="2"/>
          </rPr>
          <t xml:space="preserve">
</t>
        </r>
        <r>
          <rPr>
            <b/>
            <sz val="8"/>
            <color indexed="81"/>
            <rFont val="Tahoma"/>
            <family val="2"/>
          </rPr>
          <t xml:space="preserve">
Tax exempt interest income is earned from assets the borrower owns and exempt from federal income tax.  (For example, municipal bonds)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
Tax exempt interest does not show on Schedule B
</t>
        </r>
        <r>
          <rPr>
            <sz val="8"/>
            <color indexed="81"/>
            <rFont val="Tahoma"/>
            <family val="2"/>
          </rPr>
          <t xml:space="preserve">
</t>
        </r>
      </text>
    </comment>
    <comment ref="B11" authorId="0" shapeId="0" xr:uid="{00000000-0006-0000-0900-000004000000}">
      <text>
        <r>
          <rPr>
            <b/>
            <sz val="8"/>
            <color indexed="81"/>
            <rFont val="Tahoma"/>
            <family val="2"/>
          </rPr>
          <t>arenam:</t>
        </r>
        <r>
          <rPr>
            <sz val="8"/>
            <color indexed="81"/>
            <rFont val="Tahoma"/>
            <family val="2"/>
          </rPr>
          <t xml:space="preserve">
</t>
        </r>
        <r>
          <rPr>
            <b/>
            <sz val="8"/>
            <color indexed="81"/>
            <rFont val="Tahoma"/>
            <family val="2"/>
          </rPr>
          <t>Dividend  income is earned from assets the borrower owns. (For example, stocks which yield dividends) 
If the balance will be totally or partially reduced to pay for closing costs or the down payment, the amount of interest or dividends that can be considered as qualifying income must be reduced proportionally
Note: Must analyze schedule B</t>
        </r>
      </text>
    </comment>
    <comment ref="B12" authorId="0" shapeId="0" xr:uid="{00000000-0006-0000-0900-000005000000}">
      <text>
        <r>
          <rPr>
            <b/>
            <sz val="8"/>
            <color indexed="81"/>
            <rFont val="Tahoma"/>
            <family val="2"/>
          </rPr>
          <t>arenam:</t>
        </r>
        <r>
          <rPr>
            <sz val="8"/>
            <color indexed="81"/>
            <rFont val="Tahoma"/>
            <family val="2"/>
          </rPr>
          <t xml:space="preserve">
</t>
        </r>
        <r>
          <rPr>
            <b/>
            <sz val="8"/>
            <color indexed="81"/>
            <rFont val="Tahoma"/>
            <family val="2"/>
          </rPr>
          <t>Alimony income for the receiver is considered taxable income</t>
        </r>
      </text>
    </comment>
    <comment ref="B13" authorId="0" shapeId="0" xr:uid="{00000000-0006-0000-0900-000006000000}">
      <text>
        <r>
          <rPr>
            <b/>
            <sz val="8"/>
            <color indexed="81"/>
            <rFont val="Tahoma"/>
            <family val="2"/>
          </rPr>
          <t>arenam:</t>
        </r>
        <r>
          <rPr>
            <sz val="8"/>
            <color indexed="81"/>
            <rFont val="Tahoma"/>
            <family val="2"/>
          </rPr>
          <t xml:space="preserve">
</t>
        </r>
        <r>
          <rPr>
            <b/>
            <sz val="8"/>
            <color indexed="81"/>
            <rFont val="Tahoma"/>
            <family val="2"/>
          </rPr>
          <t xml:space="preserve">
Income received from capital gains is usually a one time transaction therefore, it should  not be considered as part of the borrower's stable monthly income. If however, the borrower constantly turns over similar assets the underwriter should be escalate to a CRS or Income Specialist for review</t>
        </r>
      </text>
    </comment>
    <comment ref="B14" authorId="0" shapeId="0" xr:uid="{00000000-0006-0000-0900-000007000000}">
      <text>
        <r>
          <rPr>
            <b/>
            <sz val="8"/>
            <color indexed="81"/>
            <rFont val="Tahoma"/>
            <family val="2"/>
          </rPr>
          <t>arenam:</t>
        </r>
        <r>
          <rPr>
            <sz val="8"/>
            <color indexed="81"/>
            <rFont val="Tahoma"/>
            <family val="2"/>
          </rPr>
          <t xml:space="preserve">
</t>
        </r>
        <r>
          <rPr>
            <b/>
            <sz val="8"/>
            <color indexed="81"/>
            <rFont val="Tahoma"/>
            <family val="2"/>
          </rPr>
          <t xml:space="preserve">
An IRA plan allows a individuals to save money  for retirement.</t>
        </r>
      </text>
    </comment>
    <comment ref="B15" authorId="0" shapeId="0" xr:uid="{00000000-0006-0000-0900-000008000000}">
      <text>
        <r>
          <rPr>
            <b/>
            <sz val="8"/>
            <color indexed="81"/>
            <rFont val="Tahoma"/>
            <family val="2"/>
          </rPr>
          <t xml:space="preserve">arenam:
</t>
        </r>
        <r>
          <rPr>
            <sz val="8"/>
            <color indexed="81"/>
            <rFont val="Tahoma"/>
            <family val="2"/>
          </rPr>
          <t xml:space="preserve">
</t>
        </r>
        <r>
          <rPr>
            <b/>
            <sz val="8"/>
            <color indexed="81"/>
            <rFont val="Tahoma"/>
            <family val="2"/>
          </rPr>
          <t>A pension/annuities plan allows a individuals to save money  for retirement.</t>
        </r>
        <r>
          <rPr>
            <sz val="8"/>
            <color indexed="81"/>
            <rFont val="Tahoma"/>
            <family val="2"/>
          </rPr>
          <t xml:space="preserve">
</t>
        </r>
      </text>
    </comment>
    <comment ref="B16" authorId="0" shapeId="0" xr:uid="{00000000-0006-0000-0900-000009000000}">
      <text>
        <r>
          <rPr>
            <b/>
            <sz val="8"/>
            <color indexed="81"/>
            <rFont val="Tahoma"/>
            <family val="2"/>
          </rPr>
          <t>arenam:</t>
        </r>
        <r>
          <rPr>
            <sz val="8"/>
            <color indexed="81"/>
            <rFont val="Tahoma"/>
            <family val="2"/>
          </rPr>
          <t xml:space="preserve">
</t>
        </r>
        <r>
          <rPr>
            <b/>
            <sz val="8"/>
            <color indexed="81"/>
            <rFont val="Tahoma"/>
            <family val="2"/>
          </rPr>
          <t xml:space="preserve">Unemployment income is fully taxable as ordinary income. Recipients of this benefit are sent a Form 1099-G at year-end detailing the total amount of benefits received, which they must report on the 1040.
</t>
        </r>
      </text>
    </comment>
    <comment ref="B17" authorId="0" shapeId="0" xr:uid="{00000000-0006-0000-0900-00000A000000}">
      <text>
        <r>
          <rPr>
            <b/>
            <sz val="8"/>
            <color indexed="81"/>
            <rFont val="Tahoma"/>
            <family val="2"/>
          </rPr>
          <t>arenam:</t>
        </r>
        <r>
          <rPr>
            <sz val="8"/>
            <color indexed="81"/>
            <rFont val="Tahoma"/>
            <family val="2"/>
          </rPr>
          <t xml:space="preserve">
</t>
        </r>
        <r>
          <rPr>
            <b/>
            <sz val="8"/>
            <color indexed="81"/>
            <rFont val="Tahoma"/>
            <family val="2"/>
          </rPr>
          <t xml:space="preserve">
Taxpayers who are required to file a 1040 must enter the total amount of Social Security received on line 20a.</t>
        </r>
      </text>
    </comment>
    <comment ref="B18" authorId="0" shapeId="0" xr:uid="{00000000-0006-0000-0900-00000B000000}">
      <text>
        <r>
          <rPr>
            <b/>
            <sz val="8"/>
            <color indexed="81"/>
            <rFont val="Tahoma"/>
            <family val="2"/>
          </rPr>
          <t xml:space="preserve">arenam:
</t>
        </r>
        <r>
          <rPr>
            <sz val="8"/>
            <color indexed="81"/>
            <rFont val="Tahoma"/>
            <family val="2"/>
          </rPr>
          <t xml:space="preserve">
</t>
        </r>
        <r>
          <rPr>
            <b/>
            <sz val="8"/>
            <color indexed="81"/>
            <rFont val="Tahoma"/>
            <family val="2"/>
          </rPr>
          <t>Any portion of Social Security of benefits received that are taxable will be reported on line 20</t>
        </r>
        <r>
          <rPr>
            <sz val="8"/>
            <color indexed="81"/>
            <rFont val="Tahoma"/>
            <family val="2"/>
          </rPr>
          <t>b</t>
        </r>
      </text>
    </comment>
    <comment ref="B19" authorId="0" shapeId="0" xr:uid="{00000000-0006-0000-0900-00000C000000}">
      <text>
        <r>
          <rPr>
            <b/>
            <sz val="8"/>
            <color indexed="81"/>
            <rFont val="Tahoma"/>
            <family val="2"/>
          </rPr>
          <t>arenam:</t>
        </r>
        <r>
          <rPr>
            <sz val="8"/>
            <color indexed="81"/>
            <rFont val="Tahoma"/>
            <family val="2"/>
          </rPr>
          <t xml:space="preserve">
</t>
        </r>
        <r>
          <rPr>
            <b/>
            <sz val="8"/>
            <color indexed="81"/>
            <rFont val="Tahoma"/>
            <family val="2"/>
          </rPr>
          <t xml:space="preserve">
The Non taxable Social Security portion will be the difference between line 20a and 20b which is automatically calculated in this worksheet</t>
        </r>
      </text>
    </comment>
    <comment ref="C20" authorId="0" shapeId="0" xr:uid="{00000000-0006-0000-0900-00000D000000}">
      <text>
        <r>
          <rPr>
            <b/>
            <sz val="8"/>
            <color indexed="81"/>
            <rFont val="Tahoma"/>
            <family val="2"/>
          </rPr>
          <t>arenam:</t>
        </r>
        <r>
          <rPr>
            <sz val="8"/>
            <color indexed="81"/>
            <rFont val="Tahoma"/>
            <family val="2"/>
          </rPr>
          <t xml:space="preserve">
</t>
        </r>
        <r>
          <rPr>
            <b/>
            <sz val="8"/>
            <color indexed="81"/>
            <rFont val="Tahoma"/>
            <family val="2"/>
          </rPr>
          <t>Only should be considered as income if you can document that the income is recurring, consistent and stable.
Look at guidelines on how to calculate</t>
        </r>
      </text>
    </comment>
    <comment ref="C22" authorId="0" shapeId="0" xr:uid="{00000000-0006-0000-0900-00000E000000}">
      <text>
        <r>
          <rPr>
            <b/>
            <sz val="8"/>
            <color indexed="81"/>
            <rFont val="Tahoma"/>
            <family val="2"/>
          </rPr>
          <t>arenam:</t>
        </r>
        <r>
          <rPr>
            <sz val="8"/>
            <color indexed="81"/>
            <rFont val="Tahoma"/>
            <family val="2"/>
          </rPr>
          <t xml:space="preserve">
</t>
        </r>
        <r>
          <rPr>
            <b/>
            <sz val="8"/>
            <color indexed="81"/>
            <rFont val="Tahoma"/>
            <family val="2"/>
          </rPr>
          <t xml:space="preserve">
Investment interest expense  is limited to the amount of investment income received, such as dividends and interest.
Only use for specific PLS Clients</t>
        </r>
        <r>
          <rPr>
            <sz val="8"/>
            <color indexed="81"/>
            <rFont val="Tahoma"/>
            <family val="2"/>
          </rPr>
          <t xml:space="preserve">
</t>
        </r>
        <r>
          <rPr>
            <sz val="8"/>
            <color indexed="81"/>
            <rFont val="Tahoma"/>
            <family val="2"/>
          </rPr>
          <t xml:space="preserve">
</t>
        </r>
      </text>
    </comment>
    <comment ref="C23" authorId="0" shapeId="0" xr:uid="{00000000-0006-0000-0900-00000F000000}">
      <text>
        <r>
          <rPr>
            <b/>
            <sz val="8"/>
            <color indexed="81"/>
            <rFont val="Tahoma"/>
            <family val="2"/>
          </rPr>
          <t>arenam:</t>
        </r>
        <r>
          <rPr>
            <sz val="8"/>
            <color indexed="81"/>
            <rFont val="Tahoma"/>
            <family val="2"/>
          </rPr>
          <t xml:space="preserve">
</t>
        </r>
        <r>
          <rPr>
            <b/>
            <sz val="8"/>
            <color indexed="81"/>
            <rFont val="Tahoma"/>
            <family val="2"/>
          </rPr>
          <t>Deduct Miscellaneous expenses from Schedule A that produce qualifying income. 
Only use for specific PLS Clients</t>
        </r>
      </text>
    </comment>
    <comment ref="B33" authorId="0" shapeId="0" xr:uid="{00000000-0006-0000-0900-000010000000}">
      <text>
        <r>
          <rPr>
            <sz val="8"/>
            <color indexed="81"/>
            <rFont val="Tahoma"/>
            <family val="2"/>
          </rPr>
          <t xml:space="preserve">arenam:
</t>
        </r>
        <r>
          <rPr>
            <b/>
            <sz val="8"/>
            <color indexed="81"/>
            <rFont val="Tahoma"/>
            <family val="2"/>
          </rPr>
          <t xml:space="preserve">
This section can be used to show other ways outside of the 1040 to document child support, note receivable social security, pension, disability income and alimony. (For example, award letters for current year or bank statement which identify income)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E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 authorId="0" shapeId="0" xr:uid="{00000000-0006-0000-1E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 authorId="0" shapeId="0" xr:uid="{00000000-0006-0000-1E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 authorId="0" shapeId="0" xr:uid="{00000000-0006-0000-1E00-000004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1" authorId="0" shapeId="0" xr:uid="{00000000-0006-0000-1E00-000005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2" authorId="0" shapeId="0" xr:uid="{00000000-0006-0000-1E00-00000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3" authorId="0" shapeId="0" xr:uid="{00000000-0006-0000-1E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4" authorId="0" shapeId="0" xr:uid="{00000000-0006-0000-1E00-000008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5" authorId="0" shapeId="0" xr:uid="{00000000-0006-0000-1E00-000009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38" authorId="0" shapeId="0" xr:uid="{00000000-0006-0000-1E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44" authorId="0" shapeId="0" xr:uid="{00000000-0006-0000-1E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45" authorId="0" shapeId="0" xr:uid="{00000000-0006-0000-1E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51" authorId="0" shapeId="0" xr:uid="{00000000-0006-0000-1E00-00000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52" authorId="0" shapeId="0" xr:uid="{00000000-0006-0000-1E00-00000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53" authorId="0" shapeId="0" xr:uid="{00000000-0006-0000-1E00-00000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54" authorId="0" shapeId="0" xr:uid="{00000000-0006-0000-1E00-00001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55" authorId="0" shapeId="0" xr:uid="{00000000-0006-0000-1E00-00001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56" authorId="0" shapeId="0" xr:uid="{00000000-0006-0000-1E00-00001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69" authorId="0" shapeId="0" xr:uid="{00000000-0006-0000-1E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75" authorId="0" shapeId="0" xr:uid="{00000000-0006-0000-1E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76" authorId="0" shapeId="0" xr:uid="{00000000-0006-0000-1E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2" authorId="0" shapeId="0" xr:uid="{00000000-0006-0000-1E00-000016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83" authorId="0" shapeId="0" xr:uid="{00000000-0006-0000-1E00-000017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84" authorId="0" shapeId="0" xr:uid="{00000000-0006-0000-1E00-000018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85" authorId="0" shapeId="0" xr:uid="{00000000-0006-0000-1E00-000019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86" authorId="0" shapeId="0" xr:uid="{00000000-0006-0000-1E00-00001A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87" authorId="0" shapeId="0" xr:uid="{00000000-0006-0000-1E00-00001B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00" authorId="0" shapeId="0" xr:uid="{00000000-0006-0000-1E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06" authorId="0" shapeId="0" xr:uid="{00000000-0006-0000-1E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07" authorId="0" shapeId="0" xr:uid="{00000000-0006-0000-1E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3" authorId="0" shapeId="0" xr:uid="{00000000-0006-0000-1E00-00001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14" authorId="0" shapeId="0" xr:uid="{00000000-0006-0000-1E00-00002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15" authorId="0" shapeId="0" xr:uid="{00000000-0006-0000-1E00-00002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16" authorId="0" shapeId="0" xr:uid="{00000000-0006-0000-1E00-00002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17" authorId="0" shapeId="0" xr:uid="{00000000-0006-0000-1E00-00002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18" authorId="0" shapeId="0" xr:uid="{00000000-0006-0000-1E00-00002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31" authorId="0" shapeId="0" xr:uid="{00000000-0006-0000-1E00-00002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7" authorId="0" shapeId="0" xr:uid="{00000000-0006-0000-1E00-00002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38" authorId="0" shapeId="0" xr:uid="{00000000-0006-0000-1E00-00002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4" authorId="0" shapeId="0" xr:uid="{00000000-0006-0000-1E00-000028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45" authorId="0" shapeId="0" xr:uid="{00000000-0006-0000-1E00-000029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46" authorId="0" shapeId="0" xr:uid="{00000000-0006-0000-1E00-00002A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47" authorId="0" shapeId="0" xr:uid="{00000000-0006-0000-1E00-00002B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48" authorId="0" shapeId="0" xr:uid="{00000000-0006-0000-1E00-00002C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49" authorId="0" shapeId="0" xr:uid="{00000000-0006-0000-1E00-00002D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62" authorId="0" shapeId="0" xr:uid="{00000000-0006-0000-1E00-00002E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68" authorId="0" shapeId="0" xr:uid="{00000000-0006-0000-1E00-00002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69" authorId="0" shapeId="0" xr:uid="{00000000-0006-0000-1E00-00003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75" authorId="0" shapeId="0" xr:uid="{00000000-0006-0000-1E00-00003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76" authorId="0" shapeId="0" xr:uid="{00000000-0006-0000-1E00-00003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77" authorId="0" shapeId="0" xr:uid="{00000000-0006-0000-1E00-00003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78" authorId="0" shapeId="0" xr:uid="{00000000-0006-0000-1E00-00003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79" authorId="0" shapeId="0" xr:uid="{00000000-0006-0000-1E00-00003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80" authorId="0" shapeId="0" xr:uid="{00000000-0006-0000-1E00-00003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93" authorId="0" shapeId="0" xr:uid="{00000000-0006-0000-1E00-00003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99" authorId="0" shapeId="0" xr:uid="{00000000-0006-0000-1E00-00003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0" authorId="0" shapeId="0" xr:uid="{00000000-0006-0000-1E00-00003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6" authorId="0" shapeId="0" xr:uid="{00000000-0006-0000-1E00-00003A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07" authorId="0" shapeId="0" xr:uid="{00000000-0006-0000-1E00-00003B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08" authorId="0" shapeId="0" xr:uid="{00000000-0006-0000-1E00-00003C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09" authorId="0" shapeId="0" xr:uid="{00000000-0006-0000-1E00-00003D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10" authorId="0" shapeId="0" xr:uid="{00000000-0006-0000-1E00-00003E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11" authorId="0" shapeId="0" xr:uid="{00000000-0006-0000-1E00-00003F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224" authorId="0" shapeId="0" xr:uid="{00000000-0006-0000-1E00-00004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30" authorId="0" shapeId="0" xr:uid="{00000000-0006-0000-1E00-00004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31" authorId="0" shapeId="0" xr:uid="{00000000-0006-0000-1E00-00004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37" authorId="0" shapeId="0" xr:uid="{00000000-0006-0000-1E00-00004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38" authorId="0" shapeId="0" xr:uid="{00000000-0006-0000-1E00-00004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39" authorId="0" shapeId="0" xr:uid="{00000000-0006-0000-1E00-00004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40" authorId="0" shapeId="0" xr:uid="{00000000-0006-0000-1E00-00004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41" authorId="0" shapeId="0" xr:uid="{00000000-0006-0000-1E00-00004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42" authorId="0" shapeId="0" xr:uid="{00000000-0006-0000-1E00-00004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F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 authorId="0" shapeId="0" xr:uid="{00000000-0006-0000-1F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 authorId="0" shapeId="0" xr:uid="{00000000-0006-0000-1F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24" authorId="0" shapeId="0" xr:uid="{00000000-0006-0000-1F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30" authorId="0" shapeId="0" xr:uid="{00000000-0006-0000-1F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31" authorId="0" shapeId="0" xr:uid="{00000000-0006-0000-1F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41" authorId="0" shapeId="0" xr:uid="{00000000-0006-0000-1F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47" authorId="0" shapeId="0" xr:uid="{00000000-0006-0000-1F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48" authorId="0" shapeId="0" xr:uid="{00000000-0006-0000-1F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58" authorId="0" shapeId="0" xr:uid="{00000000-0006-0000-1F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64" authorId="0" shapeId="0" xr:uid="{00000000-0006-0000-1F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65" authorId="0" shapeId="0" xr:uid="{00000000-0006-0000-1F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75" authorId="0" shapeId="0" xr:uid="{00000000-0006-0000-1F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81" authorId="0" shapeId="0" xr:uid="{00000000-0006-0000-1F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2" authorId="0" shapeId="0" xr:uid="{00000000-0006-0000-1F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92" authorId="0" shapeId="0" xr:uid="{00000000-0006-0000-1F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98" authorId="0" shapeId="0" xr:uid="{00000000-0006-0000-1F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99" authorId="0" shapeId="0" xr:uid="{00000000-0006-0000-1F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09" authorId="0" shapeId="0" xr:uid="{00000000-0006-0000-1F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15" authorId="0" shapeId="0" xr:uid="{00000000-0006-0000-1F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6" authorId="0" shapeId="0" xr:uid="{00000000-0006-0000-1F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26" authorId="0" shapeId="0" xr:uid="{00000000-0006-0000-1F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2" authorId="0" shapeId="0" xr:uid="{00000000-0006-0000-1F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33" authorId="0" shapeId="0" xr:uid="{00000000-0006-0000-1F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43" authorId="0" shapeId="0" xr:uid="{00000000-0006-0000-1F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9" authorId="0" shapeId="0" xr:uid="{00000000-0006-0000-1F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0" authorId="0" shapeId="0" xr:uid="{00000000-0006-0000-1F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60" authorId="0" shapeId="0" xr:uid="{00000000-0006-0000-1F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66" authorId="0" shapeId="0" xr:uid="{00000000-0006-0000-1F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67" authorId="0" shapeId="0" xr:uid="{00000000-0006-0000-1F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77" authorId="0" shapeId="0" xr:uid="{00000000-0006-0000-1F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83" authorId="0" shapeId="0" xr:uid="{00000000-0006-0000-1F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84" authorId="0" shapeId="0" xr:uid="{00000000-0006-0000-1F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94" authorId="0" shapeId="0" xr:uid="{00000000-0006-0000-1F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00" authorId="0" shapeId="0" xr:uid="{00000000-0006-0000-1F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1" authorId="0" shapeId="0" xr:uid="{00000000-0006-0000-1F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9" authorId="0" shapeId="0" xr:uid="{00000000-0006-0000-20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 authorId="0" shapeId="0" xr:uid="{00000000-0006-0000-2000-000002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9" authorId="0" shapeId="0" xr:uid="{00000000-0006-0000-2000-000003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20" authorId="0" shapeId="0" xr:uid="{00000000-0006-0000-2000-000004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1" authorId="0" shapeId="0" xr:uid="{00000000-0006-0000-2000-000005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2" authorId="0" shapeId="0" xr:uid="{00000000-0006-0000-2000-000006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3" authorId="0" shapeId="0" xr:uid="{00000000-0006-0000-2000-000007000000}">
      <text>
        <r>
          <rPr>
            <b/>
            <sz val="8"/>
            <color indexed="81"/>
            <rFont val="Tahoma"/>
            <family val="2"/>
          </rPr>
          <t>arenam:</t>
        </r>
        <r>
          <rPr>
            <sz val="8"/>
            <color indexed="81"/>
            <rFont val="Tahoma"/>
            <family val="2"/>
          </rPr>
          <t xml:space="preserve">
</t>
        </r>
        <r>
          <rPr>
            <b/>
            <sz val="8"/>
            <color indexed="81"/>
            <rFont val="Tahoma"/>
            <family val="2"/>
          </rPr>
          <t xml:space="preserve">
Mortgage, Notes, Bonds payable may be a single payment or have a renewal option. The actual working capital needed daily by the Corporation may be affected by these liabilities
Please refer to a Income Analysis Specialist to see if we do not have to hit the borrower with the loss </t>
        </r>
      </text>
    </comment>
    <comment ref="J38" authorId="0" shapeId="0" xr:uid="{00000000-0006-0000-2000-000008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2000-000009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48" authorId="0" shapeId="0" xr:uid="{00000000-0006-0000-2000-00000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49" authorId="0" shapeId="0" xr:uid="{00000000-0006-0000-2000-00000B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50" authorId="0" shapeId="0" xr:uid="{00000000-0006-0000-2000-00000C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51" authorId="0" shapeId="0" xr:uid="{00000000-0006-0000-2000-00000D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52" authorId="0" shapeId="0" xr:uid="{00000000-0006-0000-2000-00000E000000}">
      <text>
        <r>
          <rPr>
            <b/>
            <sz val="8"/>
            <color indexed="81"/>
            <rFont val="Tahoma"/>
            <family val="2"/>
          </rPr>
          <t>arenam:</t>
        </r>
        <r>
          <rPr>
            <sz val="8"/>
            <color indexed="81"/>
            <rFont val="Tahoma"/>
            <family val="2"/>
          </rPr>
          <t xml:space="preserve">
</t>
        </r>
        <r>
          <rPr>
            <b/>
            <sz val="8"/>
            <color indexed="81"/>
            <rFont val="Tahoma"/>
            <family val="2"/>
          </rPr>
          <t xml:space="preserve">
Mortgage, Notes, Bonds payable may be a single payment or have a renewal option. The actual working capital needed daily by the Corporation may be affected by these liabilities
Please refer to a Income Analysis Specialist to see if we do not have to hit the borrower with the loss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22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 authorId="0" shapeId="0" xr:uid="{00000000-0006-0000-2200-000002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2" authorId="0" shapeId="0" xr:uid="{00000000-0006-0000-2200-00000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r>
          <rPr>
            <sz val="8"/>
            <color indexed="81"/>
            <rFont val="Tahoma"/>
            <family val="2"/>
          </rPr>
          <t xml:space="preserve">
</t>
        </r>
      </text>
    </comment>
    <comment ref="B13" authorId="0" shapeId="0" xr:uid="{00000000-0006-0000-2200-000004000000}">
      <text>
        <r>
          <rPr>
            <b/>
            <sz val="8"/>
            <color indexed="81"/>
            <rFont val="Tahoma"/>
            <family val="2"/>
          </rPr>
          <t xml:space="preserve">arenam:
Depreciation is a non-cash expenses that is allocated over the useful life of an asset. This amount can be added back since it is a noncash exchange
</t>
        </r>
      </text>
    </comment>
    <comment ref="B14" authorId="0" shapeId="0" xr:uid="{00000000-0006-0000-2200-000005000000}">
      <text>
        <r>
          <rPr>
            <b/>
            <sz val="8"/>
            <color indexed="81"/>
            <rFont val="Tahoma"/>
            <family val="2"/>
          </rPr>
          <t>arenam: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r>
          <rPr>
            <sz val="8"/>
            <color indexed="81"/>
            <rFont val="Tahoma"/>
            <family val="2"/>
          </rPr>
          <t xml:space="preserve">
</t>
        </r>
      </text>
    </comment>
    <comment ref="B15" authorId="0" shapeId="0" xr:uid="{00000000-0006-0000-2200-000006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I25" authorId="0" shapeId="0" xr:uid="{00000000-0006-0000-22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9" authorId="0" shapeId="0" xr:uid="{00000000-0006-0000-2200-000008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30" authorId="0" shapeId="0" xr:uid="{00000000-0006-0000-2200-000009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r>
          <rPr>
            <sz val="8"/>
            <color indexed="81"/>
            <rFont val="Tahoma"/>
            <family val="2"/>
          </rPr>
          <t xml:space="preserve">
</t>
        </r>
      </text>
    </comment>
    <comment ref="B31" authorId="0" shapeId="0" xr:uid="{00000000-0006-0000-2200-00000A000000}">
      <text>
        <r>
          <rPr>
            <b/>
            <sz val="8"/>
            <color indexed="81"/>
            <rFont val="Tahoma"/>
            <family val="2"/>
          </rPr>
          <t xml:space="preserve">arenam:
Depreciation is a non-cash expenses that is allocated over the useful life of an asset. This amount can be added back since it is a noncash exchange
</t>
        </r>
      </text>
    </comment>
    <comment ref="B32" authorId="0" shapeId="0" xr:uid="{00000000-0006-0000-2200-00000B000000}">
      <text>
        <r>
          <rPr>
            <b/>
            <sz val="8"/>
            <color indexed="81"/>
            <rFont val="Tahoma"/>
            <family val="2"/>
          </rPr>
          <t>arenam: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r>
          <rPr>
            <sz val="8"/>
            <color indexed="81"/>
            <rFont val="Tahoma"/>
            <family val="2"/>
          </rPr>
          <t xml:space="preserve">
</t>
        </r>
      </text>
    </comment>
    <comment ref="B33" authorId="0" shapeId="0" xr:uid="{00000000-0006-0000-2200-00000C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0A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 authorId="0" shapeId="0" xr:uid="{00000000-0006-0000-0A00-000002000000}">
      <text>
        <r>
          <rPr>
            <b/>
            <sz val="8"/>
            <color indexed="81"/>
            <rFont val="Tahoma"/>
            <family val="2"/>
          </rPr>
          <t>arenam:</t>
        </r>
        <r>
          <rPr>
            <sz val="8"/>
            <color indexed="81"/>
            <rFont val="Tahoma"/>
            <family val="2"/>
          </rPr>
          <t xml:space="preserve">
</t>
        </r>
        <r>
          <rPr>
            <b/>
            <sz val="8"/>
            <color indexed="81"/>
            <rFont val="Tahoma"/>
            <family val="2"/>
          </rPr>
          <t xml:space="preserve">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t>
        </r>
      </text>
    </comment>
    <comment ref="B10" authorId="0" shapeId="0" xr:uid="{00000000-0006-0000-0A00-000003000000}">
      <text>
        <r>
          <rPr>
            <b/>
            <sz val="8"/>
            <color indexed="81"/>
            <rFont val="Tahoma"/>
            <family val="2"/>
          </rPr>
          <t>arenam:</t>
        </r>
        <r>
          <rPr>
            <sz val="8"/>
            <color indexed="81"/>
            <rFont val="Tahoma"/>
            <family val="2"/>
          </rPr>
          <t xml:space="preserve">
</t>
        </r>
        <r>
          <rPr>
            <b/>
            <sz val="8"/>
            <color indexed="81"/>
            <rFont val="Tahoma"/>
            <family val="2"/>
          </rPr>
          <t xml:space="preserve">
Tax exempt interest income is earned from assets the borrower owns and exempt from federal income tax.  (For example, municipal bonds)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
Tax exempt interest does not show on Schedule B
</t>
        </r>
        <r>
          <rPr>
            <sz val="8"/>
            <color indexed="81"/>
            <rFont val="Tahoma"/>
            <family val="2"/>
          </rPr>
          <t xml:space="preserve">
</t>
        </r>
      </text>
    </comment>
    <comment ref="B11" authorId="0" shapeId="0" xr:uid="{00000000-0006-0000-0A00-000004000000}">
      <text>
        <r>
          <rPr>
            <b/>
            <sz val="8"/>
            <color indexed="81"/>
            <rFont val="Tahoma"/>
            <family val="2"/>
          </rPr>
          <t>arenam:</t>
        </r>
        <r>
          <rPr>
            <sz val="8"/>
            <color indexed="81"/>
            <rFont val="Tahoma"/>
            <family val="2"/>
          </rPr>
          <t xml:space="preserve">
</t>
        </r>
        <r>
          <rPr>
            <b/>
            <sz val="8"/>
            <color indexed="81"/>
            <rFont val="Tahoma"/>
            <family val="2"/>
          </rPr>
          <t>Dividend  income is earned from assets the borrower owns. (For example, stocks which yield dividends) 
If the balance will be totally or partially reduced to pay for closing costs or the down payment, the amount of interest or dividends that can be considered as qualifying income must be reduced proportionally
Note: Must analyze schedule B</t>
        </r>
      </text>
    </comment>
    <comment ref="B12" authorId="0" shapeId="0" xr:uid="{00000000-0006-0000-0A00-000005000000}">
      <text>
        <r>
          <rPr>
            <b/>
            <sz val="8"/>
            <color indexed="81"/>
            <rFont val="Tahoma"/>
            <family val="2"/>
          </rPr>
          <t>arenam:</t>
        </r>
        <r>
          <rPr>
            <sz val="8"/>
            <color indexed="81"/>
            <rFont val="Tahoma"/>
            <family val="2"/>
          </rPr>
          <t xml:space="preserve">
</t>
        </r>
        <r>
          <rPr>
            <b/>
            <sz val="8"/>
            <color indexed="81"/>
            <rFont val="Tahoma"/>
            <family val="2"/>
          </rPr>
          <t>Alimony income for the receiver is considered taxable income</t>
        </r>
      </text>
    </comment>
    <comment ref="B13" authorId="0" shapeId="0" xr:uid="{00000000-0006-0000-0A00-000006000000}">
      <text>
        <r>
          <rPr>
            <b/>
            <sz val="8"/>
            <color indexed="81"/>
            <rFont val="Tahoma"/>
            <family val="2"/>
          </rPr>
          <t>arenam:</t>
        </r>
        <r>
          <rPr>
            <sz val="8"/>
            <color indexed="81"/>
            <rFont val="Tahoma"/>
            <family val="2"/>
          </rPr>
          <t xml:space="preserve">
</t>
        </r>
        <r>
          <rPr>
            <b/>
            <sz val="8"/>
            <color indexed="81"/>
            <rFont val="Tahoma"/>
            <family val="2"/>
          </rPr>
          <t xml:space="preserve">
Income received from capital gains is usually a one time transaction therefore, it should  not be considered as part of the borrower's stable monthly income. If however, the borrower constantly turns over similar assets the underwriter should be escalate to a CRS or Income Specialist for review</t>
        </r>
      </text>
    </comment>
    <comment ref="B14" authorId="0" shapeId="0" xr:uid="{00000000-0006-0000-0A00-000007000000}">
      <text>
        <r>
          <rPr>
            <b/>
            <sz val="8"/>
            <color indexed="81"/>
            <rFont val="Tahoma"/>
            <family val="2"/>
          </rPr>
          <t>arenam:</t>
        </r>
        <r>
          <rPr>
            <sz val="8"/>
            <color indexed="81"/>
            <rFont val="Tahoma"/>
            <family val="2"/>
          </rPr>
          <t xml:space="preserve">
</t>
        </r>
        <r>
          <rPr>
            <b/>
            <sz val="8"/>
            <color indexed="81"/>
            <rFont val="Tahoma"/>
            <family val="2"/>
          </rPr>
          <t xml:space="preserve">
An IRA plan allows a individuals to save money  for retirement.</t>
        </r>
      </text>
    </comment>
    <comment ref="B15" authorId="0" shapeId="0" xr:uid="{00000000-0006-0000-0A00-000008000000}">
      <text>
        <r>
          <rPr>
            <b/>
            <sz val="8"/>
            <color indexed="81"/>
            <rFont val="Tahoma"/>
            <family val="2"/>
          </rPr>
          <t xml:space="preserve">arenam:
</t>
        </r>
        <r>
          <rPr>
            <sz val="8"/>
            <color indexed="81"/>
            <rFont val="Tahoma"/>
            <family val="2"/>
          </rPr>
          <t xml:space="preserve">
</t>
        </r>
        <r>
          <rPr>
            <b/>
            <sz val="8"/>
            <color indexed="81"/>
            <rFont val="Tahoma"/>
            <family val="2"/>
          </rPr>
          <t>A pension/annuities plan allows a individuals to save money  for retirement.</t>
        </r>
        <r>
          <rPr>
            <sz val="8"/>
            <color indexed="81"/>
            <rFont val="Tahoma"/>
            <family val="2"/>
          </rPr>
          <t xml:space="preserve">
</t>
        </r>
      </text>
    </comment>
    <comment ref="B16" authorId="0" shapeId="0" xr:uid="{00000000-0006-0000-0A00-000009000000}">
      <text>
        <r>
          <rPr>
            <b/>
            <sz val="8"/>
            <color indexed="81"/>
            <rFont val="Tahoma"/>
            <family val="2"/>
          </rPr>
          <t>arenam:</t>
        </r>
        <r>
          <rPr>
            <sz val="8"/>
            <color indexed="81"/>
            <rFont val="Tahoma"/>
            <family val="2"/>
          </rPr>
          <t xml:space="preserve">
</t>
        </r>
        <r>
          <rPr>
            <b/>
            <sz val="8"/>
            <color indexed="81"/>
            <rFont val="Tahoma"/>
            <family val="2"/>
          </rPr>
          <t xml:space="preserve">Unemployment income is fully taxable as ordinary income. Recipients of this benefit are sent a Form 1099-G at year-end detailing the total amount of benefits received, which they must report on the 1040.
</t>
        </r>
      </text>
    </comment>
    <comment ref="B17" authorId="0" shapeId="0" xr:uid="{00000000-0006-0000-0A00-00000A000000}">
      <text>
        <r>
          <rPr>
            <b/>
            <sz val="8"/>
            <color indexed="81"/>
            <rFont val="Tahoma"/>
            <family val="2"/>
          </rPr>
          <t>arenam:</t>
        </r>
        <r>
          <rPr>
            <sz val="8"/>
            <color indexed="81"/>
            <rFont val="Tahoma"/>
            <family val="2"/>
          </rPr>
          <t xml:space="preserve">
</t>
        </r>
        <r>
          <rPr>
            <b/>
            <sz val="8"/>
            <color indexed="81"/>
            <rFont val="Tahoma"/>
            <family val="2"/>
          </rPr>
          <t xml:space="preserve">
Taxpayers who are required to file a 1040 must enter the total amount of Social Security received on line 20a.</t>
        </r>
      </text>
    </comment>
    <comment ref="B18" authorId="0" shapeId="0" xr:uid="{00000000-0006-0000-0A00-00000B000000}">
      <text>
        <r>
          <rPr>
            <b/>
            <sz val="8"/>
            <color indexed="81"/>
            <rFont val="Tahoma"/>
            <family val="2"/>
          </rPr>
          <t xml:space="preserve">arenam:
</t>
        </r>
        <r>
          <rPr>
            <sz val="8"/>
            <color indexed="81"/>
            <rFont val="Tahoma"/>
            <family val="2"/>
          </rPr>
          <t xml:space="preserve">
</t>
        </r>
        <r>
          <rPr>
            <b/>
            <sz val="8"/>
            <color indexed="81"/>
            <rFont val="Tahoma"/>
            <family val="2"/>
          </rPr>
          <t>Any portion of Social Security of benefits received that are taxable will be reported on line 20</t>
        </r>
        <r>
          <rPr>
            <sz val="8"/>
            <color indexed="81"/>
            <rFont val="Tahoma"/>
            <family val="2"/>
          </rPr>
          <t>b</t>
        </r>
      </text>
    </comment>
    <comment ref="B19" authorId="0" shapeId="0" xr:uid="{00000000-0006-0000-0A00-00000C000000}">
      <text>
        <r>
          <rPr>
            <b/>
            <sz val="8"/>
            <color indexed="81"/>
            <rFont val="Tahoma"/>
            <family val="2"/>
          </rPr>
          <t>arenam:</t>
        </r>
        <r>
          <rPr>
            <sz val="8"/>
            <color indexed="81"/>
            <rFont val="Tahoma"/>
            <family val="2"/>
          </rPr>
          <t xml:space="preserve">
</t>
        </r>
        <r>
          <rPr>
            <b/>
            <sz val="8"/>
            <color indexed="81"/>
            <rFont val="Tahoma"/>
            <family val="2"/>
          </rPr>
          <t xml:space="preserve">
The Non taxable Social Security portion will be the difference between line 20a and 20b which is automatically calculated in this worksheet</t>
        </r>
      </text>
    </comment>
    <comment ref="C20" authorId="0" shapeId="0" xr:uid="{00000000-0006-0000-0A00-00000D000000}">
      <text>
        <r>
          <rPr>
            <b/>
            <sz val="8"/>
            <color indexed="81"/>
            <rFont val="Tahoma"/>
            <family val="2"/>
          </rPr>
          <t>arenam:</t>
        </r>
        <r>
          <rPr>
            <sz val="8"/>
            <color indexed="81"/>
            <rFont val="Tahoma"/>
            <family val="2"/>
          </rPr>
          <t xml:space="preserve">
</t>
        </r>
        <r>
          <rPr>
            <b/>
            <sz val="8"/>
            <color indexed="81"/>
            <rFont val="Tahoma"/>
            <family val="2"/>
          </rPr>
          <t>Only should be considered as income if you can document that the income is recurring, consistent and stable.
Look at guidelines on how to calculate</t>
        </r>
      </text>
    </comment>
    <comment ref="C22" authorId="0" shapeId="0" xr:uid="{00000000-0006-0000-0A00-00000E000000}">
      <text>
        <r>
          <rPr>
            <b/>
            <sz val="8"/>
            <color indexed="81"/>
            <rFont val="Tahoma"/>
            <family val="2"/>
          </rPr>
          <t>arenam:</t>
        </r>
        <r>
          <rPr>
            <sz val="8"/>
            <color indexed="81"/>
            <rFont val="Tahoma"/>
            <family val="2"/>
          </rPr>
          <t xml:space="preserve">
</t>
        </r>
        <r>
          <rPr>
            <b/>
            <sz val="8"/>
            <color indexed="81"/>
            <rFont val="Tahoma"/>
            <family val="2"/>
          </rPr>
          <t xml:space="preserve">
Investment interest expense  is limited to the amount of investment income received, such as dividends and interest.
Only use for specific PLS Clients</t>
        </r>
        <r>
          <rPr>
            <sz val="8"/>
            <color indexed="81"/>
            <rFont val="Tahoma"/>
            <family val="2"/>
          </rPr>
          <t xml:space="preserve">
</t>
        </r>
        <r>
          <rPr>
            <sz val="8"/>
            <color indexed="81"/>
            <rFont val="Tahoma"/>
            <family val="2"/>
          </rPr>
          <t xml:space="preserve">
</t>
        </r>
      </text>
    </comment>
    <comment ref="C23" authorId="0" shapeId="0" xr:uid="{00000000-0006-0000-0A00-00000F000000}">
      <text>
        <r>
          <rPr>
            <b/>
            <sz val="8"/>
            <color indexed="81"/>
            <rFont val="Tahoma"/>
            <family val="2"/>
          </rPr>
          <t>arenam:</t>
        </r>
        <r>
          <rPr>
            <sz val="8"/>
            <color indexed="81"/>
            <rFont val="Tahoma"/>
            <family val="2"/>
          </rPr>
          <t xml:space="preserve">
</t>
        </r>
        <r>
          <rPr>
            <b/>
            <sz val="8"/>
            <color indexed="81"/>
            <rFont val="Tahoma"/>
            <family val="2"/>
          </rPr>
          <t>Deduct Miscellaneous expenses from Schedule A that produce qualifying income. 
Only use for specific PLS Clients</t>
        </r>
      </text>
    </comment>
    <comment ref="B33" authorId="0" shapeId="0" xr:uid="{00000000-0006-0000-0A00-000010000000}">
      <text>
        <r>
          <rPr>
            <sz val="8"/>
            <color indexed="81"/>
            <rFont val="Tahoma"/>
            <family val="2"/>
          </rPr>
          <t xml:space="preserve">arenam:
</t>
        </r>
        <r>
          <rPr>
            <b/>
            <sz val="8"/>
            <color indexed="81"/>
            <rFont val="Tahoma"/>
            <family val="2"/>
          </rPr>
          <t xml:space="preserve">
This section can be used to show other ways outside of the 1040 to document child support, note receivable social security, pension, disability income and alimony. (For example, award letters for current year or bank statement which identify income)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B1" authorId="0" shapeId="0" xr:uid="{00000000-0006-0000-0B00-000001000000}">
      <text>
        <r>
          <rPr>
            <b/>
            <sz val="8"/>
            <color indexed="81"/>
            <rFont val="Tahoma"/>
            <family val="2"/>
          </rPr>
          <t>arenam:</t>
        </r>
        <r>
          <rPr>
            <sz val="8"/>
            <color indexed="81"/>
            <rFont val="Tahoma"/>
            <family val="2"/>
          </rPr>
          <t xml:space="preserve">
</t>
        </r>
        <r>
          <rPr>
            <b/>
            <sz val="8"/>
            <color indexed="81"/>
            <rFont val="Tahoma"/>
            <family val="2"/>
          </rPr>
          <t>GUIDE FOR ANALYZING SCHEDULE C
The applicant uses this Schedule to report income or loss from a business entity that he/she is operating or a profession that he/she is practicing as a sole proprietorship.  Income from a single member LLC will also be reported on this form.  If this activity will continue, we will analyze the Schedule C.  
STEP 1 - Net profit or loss. This is the starting point for the analysis.  This is the gross income less all the expenses (deductions) for the tax year.</t>
        </r>
        <r>
          <rPr>
            <sz val="8"/>
            <color indexed="81"/>
            <rFont val="Tahoma"/>
            <family val="2"/>
          </rPr>
          <t xml:space="preserve">
</t>
        </r>
        <r>
          <rPr>
            <b/>
            <sz val="8"/>
            <color indexed="81"/>
            <rFont val="Tahoma"/>
            <family val="2"/>
          </rPr>
          <t xml:space="preserve">
STEP 2- Other income.  This line represents other miscellaneous income that may or may not be typical and recurring for the business activity.  The taxpayer is reporting income received during the year to the IRS that was separate from gross receipts on line 1 of the Schedule C, Part 1.  We will only allow this figure to be included if we can determine that it is consistent with the business line of work and going to continuie . To determine if this income source is conisitent   we would usually  compare 2 years filed returns.  If this other income is not consistent or not continuing, the amount must be subtracted from the net profit or loss.  In most cases, it will be a subtraction from the net profit or loss on the income analysis.  Note: We will be requiring attached statements or a LOX to determine what makes up this other income if not listed on Schedule C. </t>
        </r>
        <r>
          <rPr>
            <sz val="8"/>
            <color indexed="81"/>
            <rFont val="Tahoma"/>
            <family val="2"/>
          </rPr>
          <t xml:space="preserve">
</t>
        </r>
        <r>
          <rPr>
            <b/>
            <sz val="8"/>
            <color indexed="81"/>
            <rFont val="Tahoma"/>
            <family val="2"/>
          </rPr>
          <t xml:space="preserve">  
STEP 3 - Depreciation/Depletion/Amortization/Casualty Loss/Bussiness use of home. The IRS allows taxpayers to deduct the cost of these expenses.  Business sources will treat these expenses as a “paper” loss and add it back to the net income. These are allowable addbacks.</t>
        </r>
        <r>
          <rPr>
            <sz val="8"/>
            <color indexed="81"/>
            <rFont val="Tahoma"/>
            <family val="2"/>
          </rPr>
          <t xml:space="preserve">
</t>
        </r>
        <r>
          <rPr>
            <b/>
            <sz val="8"/>
            <color indexed="81"/>
            <rFont val="Tahoma"/>
            <family val="2"/>
          </rPr>
          <t xml:space="preserve">
STEP 4 - Meal and Entertainment. The IRS "only" allows taxpayers to deduct 50% of this cost on Schedule C. We must account for the full 100% of meals and enterainment expenses. 
Step 5- Business miles</t>
        </r>
        <r>
          <rPr>
            <sz val="8"/>
            <color indexed="81"/>
            <rFont val="Tahoma"/>
            <family val="2"/>
          </rPr>
          <t xml:space="preserve">
 Other expenses.  These expenses are detailed on page 2 of the Schedule C in Part V.  These are ordinary and necessary business expenses incurred during the tax year which are not deducted on lines 8 to 26 in the expense section.  It is a good practice to review the descriptions for these other expenses in case there is an item that was unusual for one year and will not typically re-occur in the future.  These one-time expenses can be considered as an “add back” to the net profit or loss.
</t>
        </r>
      </text>
    </comment>
    <comment ref="I7" authorId="0" shapeId="0" xr:uid="{00000000-0006-0000-0B00-00000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 authorId="0" shapeId="0" xr:uid="{00000000-0006-0000-0B00-00000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2" authorId="0" shapeId="0" xr:uid="{00000000-0006-0000-0B00-000004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13" authorId="0" shapeId="0" xr:uid="{00000000-0006-0000-0B00-00000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14" authorId="0" shapeId="0" xr:uid="{00000000-0006-0000-0B00-000006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15" authorId="0" shapeId="0" xr:uid="{00000000-0006-0000-0B00-000007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16" authorId="0" shapeId="0" xr:uid="{00000000-0006-0000-0B00-000008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17" authorId="0" shapeId="0" xr:uid="{00000000-0006-0000-0B00-000009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18" authorId="0" shapeId="0" xr:uid="{00000000-0006-0000-0B00-00000A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28" authorId="0" shapeId="0" xr:uid="{00000000-0006-0000-0B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2" authorId="0" shapeId="0" xr:uid="{00000000-0006-0000-0B00-00000C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33" authorId="0" shapeId="0" xr:uid="{00000000-0006-0000-0B00-00000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34" authorId="0" shapeId="0" xr:uid="{00000000-0006-0000-0B00-00000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35" authorId="0" shapeId="0" xr:uid="{00000000-0006-0000-0B00-00000F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36" authorId="0" shapeId="0" xr:uid="{00000000-0006-0000-0B00-000010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37" authorId="0" shapeId="0" xr:uid="{00000000-0006-0000-0B00-000011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38" authorId="0" shapeId="0" xr:uid="{00000000-0006-0000-0B00-000012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39" authorId="0" shapeId="0" xr:uid="{00000000-0006-0000-0B00-000013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49" authorId="0" shapeId="0" xr:uid="{00000000-0006-0000-0B00-00001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53" authorId="0" shapeId="0" xr:uid="{00000000-0006-0000-0B00-00001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4" authorId="0" shapeId="0" xr:uid="{00000000-0006-0000-0B00-00001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55" authorId="0" shapeId="0" xr:uid="{00000000-0006-0000-0B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56" authorId="0" shapeId="0" xr:uid="{00000000-0006-0000-0B00-000018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57" authorId="0" shapeId="0" xr:uid="{00000000-0006-0000-0B00-000019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58" authorId="0" shapeId="0" xr:uid="{00000000-0006-0000-0B00-00001A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59" authorId="0" shapeId="0" xr:uid="{00000000-0006-0000-0B00-00001B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60" authorId="0" shapeId="0" xr:uid="{00000000-0006-0000-0B00-00001C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B1" authorId="0" shapeId="0" xr:uid="{00000000-0006-0000-0C00-000001000000}">
      <text>
        <r>
          <rPr>
            <b/>
            <sz val="8"/>
            <color indexed="81"/>
            <rFont val="Tahoma"/>
            <family val="2"/>
          </rPr>
          <t>arenam:</t>
        </r>
        <r>
          <rPr>
            <sz val="8"/>
            <color indexed="81"/>
            <rFont val="Tahoma"/>
            <family val="2"/>
          </rPr>
          <t xml:space="preserve">
</t>
        </r>
        <r>
          <rPr>
            <b/>
            <sz val="8"/>
            <color indexed="81"/>
            <rFont val="Tahoma"/>
            <family val="2"/>
          </rPr>
          <t>GUIDE FOR ANALYZING SCHEDULE C
The applicant uses this Schedule to report income or loss from a business entity that he/she is operating or a profession that he/she is practicing as a sole proprietorship.  Income from a single member LLC will also be reported on this form.  If this activity will continue, we will analyze the Schedule C.  
STEP 1 - Net profit or loss. This is the starting point for the analysis.  This is the gross income less all the expenses (deductions) for the tax year.</t>
        </r>
        <r>
          <rPr>
            <sz val="8"/>
            <color indexed="81"/>
            <rFont val="Tahoma"/>
            <family val="2"/>
          </rPr>
          <t xml:space="preserve">
</t>
        </r>
        <r>
          <rPr>
            <b/>
            <sz val="8"/>
            <color indexed="81"/>
            <rFont val="Tahoma"/>
            <family val="2"/>
          </rPr>
          <t xml:space="preserve">
STEP 2- Other income.  This line represents other miscellaneous income that may or may not be typical and recurring for the business activity.  The taxpayer is reporting income received during the year to the IRS that was separate from gross receipts on line 1 of the Schedule C, Part 1.  We will only allow this figure to be included if we can determine that it is consistent with the business line of work and going to continuie . To determine if this income source is conisitent   we would usually  compare 2 years filed returns.  If this other income is not consistent or not continuing, the amount must be subtracted from the net profit or loss.  In most cases, it will be a subtraction from the net profit or loss on the income analysis.  Note: We will be requiring attached statements or a LOX to determine what makes up this other income if not listed on Schedule C. </t>
        </r>
        <r>
          <rPr>
            <sz val="8"/>
            <color indexed="81"/>
            <rFont val="Tahoma"/>
            <family val="2"/>
          </rPr>
          <t xml:space="preserve">
</t>
        </r>
        <r>
          <rPr>
            <b/>
            <sz val="8"/>
            <color indexed="81"/>
            <rFont val="Tahoma"/>
            <family val="2"/>
          </rPr>
          <t xml:space="preserve">  
STEP 3 - Depreciation/Depletion/Amortization/Casualty Loss/Bussiness use of home. The IRS allows taxpayers to deduct the cost of these expenses.  Business sources will treat these expenses as a “paper” loss and add it back to the net income. These are allowable addbacks.</t>
        </r>
        <r>
          <rPr>
            <sz val="8"/>
            <color indexed="81"/>
            <rFont val="Tahoma"/>
            <family val="2"/>
          </rPr>
          <t xml:space="preserve">
</t>
        </r>
        <r>
          <rPr>
            <b/>
            <sz val="8"/>
            <color indexed="81"/>
            <rFont val="Tahoma"/>
            <family val="2"/>
          </rPr>
          <t xml:space="preserve">
STEP 4 - Meal and Entertainment. The IRS "only" allows taxpayers to deduct 50% of this cost on Schedule C. We must account for the full 100% of meals and enterainment expenses. 
Step 5- Business miles</t>
        </r>
        <r>
          <rPr>
            <sz val="8"/>
            <color indexed="81"/>
            <rFont val="Tahoma"/>
            <family val="2"/>
          </rPr>
          <t xml:space="preserve">
 Other expenses.  These expenses are detailed on page 2 of the Schedule C in Part V.  These are ordinary and necessary business expenses incurred during the tax year which are not deducted on lines 8 to 26 in the expense section.  It is a good practice to review the descriptions for these other expenses in case there is an item that was unusual for one year and will not typically re-occur in the future.  These one-time expenses can be considered as an “add back” to the net profit or loss.
</t>
        </r>
      </text>
    </comment>
    <comment ref="I7" authorId="0" shapeId="0" xr:uid="{00000000-0006-0000-0C00-00000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 authorId="0" shapeId="0" xr:uid="{00000000-0006-0000-0C00-00000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2" authorId="0" shapeId="0" xr:uid="{00000000-0006-0000-0C00-000004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13" authorId="0" shapeId="0" xr:uid="{00000000-0006-0000-0C00-00000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14" authorId="0" shapeId="0" xr:uid="{00000000-0006-0000-0C00-000006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15" authorId="0" shapeId="0" xr:uid="{00000000-0006-0000-0C00-000007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16" authorId="0" shapeId="0" xr:uid="{00000000-0006-0000-0C00-000008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17" authorId="0" shapeId="0" xr:uid="{00000000-0006-0000-0C00-000009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18" authorId="0" shapeId="0" xr:uid="{00000000-0006-0000-0C00-00000A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28" authorId="0" shapeId="0" xr:uid="{00000000-0006-0000-0C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2" authorId="0" shapeId="0" xr:uid="{00000000-0006-0000-0C00-00000C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33" authorId="0" shapeId="0" xr:uid="{00000000-0006-0000-0C00-00000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34" authorId="0" shapeId="0" xr:uid="{00000000-0006-0000-0C00-00000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35" authorId="0" shapeId="0" xr:uid="{00000000-0006-0000-0C00-00000F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36" authorId="0" shapeId="0" xr:uid="{00000000-0006-0000-0C00-000010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37" authorId="0" shapeId="0" xr:uid="{00000000-0006-0000-0C00-000011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38" authorId="0" shapeId="0" xr:uid="{00000000-0006-0000-0C00-000012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39" authorId="0" shapeId="0" xr:uid="{00000000-0006-0000-0C00-000013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49" authorId="0" shapeId="0" xr:uid="{00000000-0006-0000-0C00-00001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53" authorId="0" shapeId="0" xr:uid="{00000000-0006-0000-0C00-00001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4" authorId="0" shapeId="0" xr:uid="{00000000-0006-0000-0C00-00001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55" authorId="0" shapeId="0" xr:uid="{00000000-0006-0000-0C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56" authorId="0" shapeId="0" xr:uid="{00000000-0006-0000-0C00-000018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57" authorId="0" shapeId="0" xr:uid="{00000000-0006-0000-0C00-000019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58" authorId="0" shapeId="0" xr:uid="{00000000-0006-0000-0C00-00001A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59" authorId="0" shapeId="0" xr:uid="{00000000-0006-0000-0C00-00001B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60" authorId="0" shapeId="0" xr:uid="{00000000-0006-0000-0C00-00001C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0E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0E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0E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0E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0E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0E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0E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0F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0F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0F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0F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0F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0F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0F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I17" authorId="0" shapeId="0" xr:uid="{00000000-0006-0000-0F00-000008000000}">
      <text>
        <r>
          <rPr>
            <b/>
            <sz val="8"/>
            <color indexed="81"/>
            <rFont val="Tahoma"/>
            <family val="2"/>
          </rPr>
          <t>arenam:</t>
        </r>
        <r>
          <rPr>
            <sz val="8"/>
            <color indexed="81"/>
            <rFont val="Tahoma"/>
            <family val="2"/>
          </rPr>
          <t xml:space="preserve">
</t>
        </r>
        <r>
          <rPr>
            <b/>
            <sz val="8"/>
            <color indexed="81"/>
            <rFont val="Tahoma"/>
            <family val="2"/>
          </rPr>
          <t>Pull Number from Credit Report</t>
        </r>
        <r>
          <rPr>
            <sz val="8"/>
            <color indexed="81"/>
            <rFont val="Tahoma"/>
            <family val="2"/>
          </rPr>
          <t xml:space="preserve">
</t>
        </r>
      </text>
    </comment>
    <comment ref="G28" authorId="0" shapeId="0" xr:uid="{00000000-0006-0000-0F00-00000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32" authorId="0" shapeId="0" xr:uid="{00000000-0006-0000-0F00-00000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33" authorId="0" shapeId="0" xr:uid="{00000000-0006-0000-0F00-00000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34" authorId="0" shapeId="0" xr:uid="{00000000-0006-0000-0F00-00000C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35" authorId="0" shapeId="0" xr:uid="{00000000-0006-0000-0F00-00000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6" authorId="0" shapeId="0" xr:uid="{00000000-0006-0000-0F00-00000E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7" authorId="0" shapeId="0" xr:uid="{00000000-0006-0000-0F00-00000F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I40" authorId="0" shapeId="0" xr:uid="{00000000-0006-0000-0F00-000010000000}">
      <text>
        <r>
          <rPr>
            <b/>
            <sz val="8"/>
            <color indexed="81"/>
            <rFont val="Tahoma"/>
            <family val="2"/>
          </rPr>
          <t>arenam:</t>
        </r>
        <r>
          <rPr>
            <sz val="8"/>
            <color indexed="81"/>
            <rFont val="Tahoma"/>
            <family val="2"/>
          </rPr>
          <t xml:space="preserve">
</t>
        </r>
        <r>
          <rPr>
            <b/>
            <sz val="8"/>
            <color indexed="81"/>
            <rFont val="Tahoma"/>
            <family val="2"/>
          </rPr>
          <t>Pull Number from Credit Report</t>
        </r>
        <r>
          <rPr>
            <sz val="8"/>
            <color indexed="81"/>
            <rFont val="Tahoma"/>
            <family val="2"/>
          </rPr>
          <t xml:space="preserve">
</t>
        </r>
      </text>
    </comment>
    <comment ref="G51" authorId="0" shapeId="0" xr:uid="{00000000-0006-0000-0F00-00001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55" authorId="0" shapeId="0" xr:uid="{00000000-0006-0000-0F00-00001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56" authorId="0" shapeId="0" xr:uid="{00000000-0006-0000-0F00-00001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57" authorId="0" shapeId="0" xr:uid="{00000000-0006-0000-0F00-00001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58" authorId="0" shapeId="0" xr:uid="{00000000-0006-0000-0F00-00001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59" authorId="0" shapeId="0" xr:uid="{00000000-0006-0000-0F00-00001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60" authorId="0" shapeId="0" xr:uid="{00000000-0006-0000-0F00-00001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I63" authorId="0" shapeId="0" xr:uid="{00000000-0006-0000-0F00-000018000000}">
      <text>
        <r>
          <rPr>
            <b/>
            <sz val="8"/>
            <color indexed="81"/>
            <rFont val="Tahoma"/>
            <family val="2"/>
          </rPr>
          <t>arenam:</t>
        </r>
        <r>
          <rPr>
            <sz val="8"/>
            <color indexed="81"/>
            <rFont val="Tahoma"/>
            <family val="2"/>
          </rPr>
          <t xml:space="preserve">
</t>
        </r>
        <r>
          <rPr>
            <b/>
            <sz val="8"/>
            <color indexed="81"/>
            <rFont val="Tahoma"/>
            <family val="2"/>
          </rPr>
          <t>Pull Number from Credit Report</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10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10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10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10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10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10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10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28" authorId="0" shapeId="0" xr:uid="{00000000-0006-0000-1000-000008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32" authorId="0" shapeId="0" xr:uid="{00000000-0006-0000-1000-000009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33" authorId="0" shapeId="0" xr:uid="{00000000-0006-0000-1000-00000A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34" authorId="0" shapeId="0" xr:uid="{00000000-0006-0000-1000-00000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35" authorId="0" shapeId="0" xr:uid="{00000000-0006-0000-1000-00000C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6" authorId="0" shapeId="0" xr:uid="{00000000-0006-0000-1000-00000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7" authorId="0" shapeId="0" xr:uid="{00000000-0006-0000-1000-00000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51" authorId="0" shapeId="0" xr:uid="{00000000-0006-0000-1000-00000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55" authorId="0" shapeId="0" xr:uid="{00000000-0006-0000-1000-000010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56" authorId="0" shapeId="0" xr:uid="{00000000-0006-0000-1000-000011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57" authorId="0" shapeId="0" xr:uid="{00000000-0006-0000-1000-000012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58" authorId="0" shapeId="0" xr:uid="{00000000-0006-0000-1000-000013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59" authorId="0" shapeId="0" xr:uid="{00000000-0006-0000-1000-000014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60" authorId="0" shapeId="0" xr:uid="{00000000-0006-0000-1000-000015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74" authorId="0" shapeId="0" xr:uid="{00000000-0006-0000-10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78" authorId="0" shapeId="0" xr:uid="{00000000-0006-0000-10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79" authorId="0" shapeId="0" xr:uid="{00000000-0006-0000-1000-000018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80" authorId="0" shapeId="0" xr:uid="{00000000-0006-0000-1000-000019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81" authorId="0" shapeId="0" xr:uid="{00000000-0006-0000-1000-00001A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2" authorId="0" shapeId="0" xr:uid="{00000000-0006-0000-1000-00001B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3" authorId="0" shapeId="0" xr:uid="{00000000-0006-0000-10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97" authorId="0" shapeId="0" xr:uid="{00000000-0006-0000-1000-00001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01" authorId="0" shapeId="0" xr:uid="{00000000-0006-0000-1000-00001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2" authorId="0" shapeId="0" xr:uid="{00000000-0006-0000-1000-00001F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03" authorId="0" shapeId="0" xr:uid="{00000000-0006-0000-1000-000020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04" authorId="0" shapeId="0" xr:uid="{00000000-0006-0000-1000-000021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5" authorId="0" shapeId="0" xr:uid="{00000000-0006-0000-1000-000022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6" authorId="0" shapeId="0" xr:uid="{00000000-0006-0000-1000-000023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20" authorId="0" shapeId="0" xr:uid="{00000000-0006-0000-1000-00002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24" authorId="0" shapeId="0" xr:uid="{00000000-0006-0000-1000-00002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25" authorId="0" shapeId="0" xr:uid="{00000000-0006-0000-1000-000026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26" authorId="0" shapeId="0" xr:uid="{00000000-0006-0000-1000-000027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7" authorId="0" shapeId="0" xr:uid="{00000000-0006-0000-1000-000028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8" authorId="0" shapeId="0" xr:uid="{00000000-0006-0000-1000-000029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9" authorId="0" shapeId="0" xr:uid="{00000000-0006-0000-1000-00002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43" authorId="0" shapeId="0" xr:uid="{00000000-0006-0000-1000-00002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47" authorId="0" shapeId="0" xr:uid="{00000000-0006-0000-1000-00002C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48" authorId="0" shapeId="0" xr:uid="{00000000-0006-0000-1000-00002D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49" authorId="0" shapeId="0" xr:uid="{00000000-0006-0000-1000-00002E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50" authorId="0" shapeId="0" xr:uid="{00000000-0006-0000-1000-00002F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1" authorId="0" shapeId="0" xr:uid="{00000000-0006-0000-1000-000030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2" authorId="0" shapeId="0" xr:uid="{00000000-0006-0000-1000-000031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66" authorId="0" shapeId="0" xr:uid="{00000000-0006-0000-1000-00003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70" authorId="0" shapeId="0" xr:uid="{00000000-0006-0000-1000-000033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71" authorId="0" shapeId="0" xr:uid="{00000000-0006-0000-1000-00003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72" authorId="0" shapeId="0" xr:uid="{00000000-0006-0000-1000-000035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73" authorId="0" shapeId="0" xr:uid="{00000000-0006-0000-1000-00003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4" authorId="0" shapeId="0" xr:uid="{00000000-0006-0000-1000-000037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5" authorId="0" shapeId="0" xr:uid="{00000000-0006-0000-1000-00003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89" authorId="0" shapeId="0" xr:uid="{00000000-0006-0000-1000-00003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93" authorId="0" shapeId="0" xr:uid="{00000000-0006-0000-1000-00003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94" authorId="0" shapeId="0" xr:uid="{00000000-0006-0000-1000-00003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95" authorId="0" shapeId="0" xr:uid="{00000000-0006-0000-1000-00003C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96" authorId="0" shapeId="0" xr:uid="{00000000-0006-0000-1000-00003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7" authorId="0" shapeId="0" xr:uid="{00000000-0006-0000-1000-00003E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8" authorId="0" shapeId="0" xr:uid="{00000000-0006-0000-1000-00003F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11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11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11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11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11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11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11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28" authorId="0" shapeId="0" xr:uid="{00000000-0006-0000-1100-000008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32" authorId="0" shapeId="0" xr:uid="{00000000-0006-0000-1100-000009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33" authorId="0" shapeId="0" xr:uid="{00000000-0006-0000-1100-00000A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34" authorId="0" shapeId="0" xr:uid="{00000000-0006-0000-1100-00000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35" authorId="0" shapeId="0" xr:uid="{00000000-0006-0000-1100-00000C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6" authorId="0" shapeId="0" xr:uid="{00000000-0006-0000-1100-00000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7" authorId="0" shapeId="0" xr:uid="{00000000-0006-0000-1100-00000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51" authorId="0" shapeId="0" xr:uid="{00000000-0006-0000-1100-00000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55" authorId="0" shapeId="0" xr:uid="{00000000-0006-0000-1100-000010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56" authorId="0" shapeId="0" xr:uid="{00000000-0006-0000-1100-000011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57" authorId="0" shapeId="0" xr:uid="{00000000-0006-0000-1100-000012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58" authorId="0" shapeId="0" xr:uid="{00000000-0006-0000-1100-000013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59" authorId="0" shapeId="0" xr:uid="{00000000-0006-0000-1100-000014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60" authorId="0" shapeId="0" xr:uid="{00000000-0006-0000-1100-000015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74" authorId="0" shapeId="0" xr:uid="{00000000-0006-0000-11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78" authorId="0" shapeId="0" xr:uid="{00000000-0006-0000-11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79" authorId="0" shapeId="0" xr:uid="{00000000-0006-0000-1100-000018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80" authorId="0" shapeId="0" xr:uid="{00000000-0006-0000-1100-000019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81" authorId="0" shapeId="0" xr:uid="{00000000-0006-0000-1100-00001A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2" authorId="0" shapeId="0" xr:uid="{00000000-0006-0000-1100-00001B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3" authorId="0" shapeId="0" xr:uid="{00000000-0006-0000-11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97" authorId="0" shapeId="0" xr:uid="{00000000-0006-0000-1100-00001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01" authorId="0" shapeId="0" xr:uid="{00000000-0006-0000-1100-00001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2" authorId="0" shapeId="0" xr:uid="{00000000-0006-0000-1100-00001F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03" authorId="0" shapeId="0" xr:uid="{00000000-0006-0000-1100-000020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04" authorId="0" shapeId="0" xr:uid="{00000000-0006-0000-1100-000021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5" authorId="0" shapeId="0" xr:uid="{00000000-0006-0000-1100-000022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6" authorId="0" shapeId="0" xr:uid="{00000000-0006-0000-1100-000023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20" authorId="0" shapeId="0" xr:uid="{00000000-0006-0000-1100-00002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24" authorId="0" shapeId="0" xr:uid="{00000000-0006-0000-1100-00002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25" authorId="0" shapeId="0" xr:uid="{00000000-0006-0000-1100-000026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26" authorId="0" shapeId="0" xr:uid="{00000000-0006-0000-1100-000027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7" authorId="0" shapeId="0" xr:uid="{00000000-0006-0000-1100-000028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8" authorId="0" shapeId="0" xr:uid="{00000000-0006-0000-1100-000029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9" authorId="0" shapeId="0" xr:uid="{00000000-0006-0000-1100-00002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43" authorId="0" shapeId="0" xr:uid="{00000000-0006-0000-1100-00002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47" authorId="0" shapeId="0" xr:uid="{00000000-0006-0000-1100-00002C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48" authorId="0" shapeId="0" xr:uid="{00000000-0006-0000-1100-00002D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49" authorId="0" shapeId="0" xr:uid="{00000000-0006-0000-1100-00002E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50" authorId="0" shapeId="0" xr:uid="{00000000-0006-0000-1100-00002F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1" authorId="0" shapeId="0" xr:uid="{00000000-0006-0000-1100-000030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2" authorId="0" shapeId="0" xr:uid="{00000000-0006-0000-1100-000031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66" authorId="0" shapeId="0" xr:uid="{00000000-0006-0000-1100-00003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70" authorId="0" shapeId="0" xr:uid="{00000000-0006-0000-1100-000033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71" authorId="0" shapeId="0" xr:uid="{00000000-0006-0000-1100-00003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72" authorId="0" shapeId="0" xr:uid="{00000000-0006-0000-1100-000035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73" authorId="0" shapeId="0" xr:uid="{00000000-0006-0000-1100-00003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4" authorId="0" shapeId="0" xr:uid="{00000000-0006-0000-1100-000037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5" authorId="0" shapeId="0" xr:uid="{00000000-0006-0000-1100-00003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89" authorId="0" shapeId="0" xr:uid="{00000000-0006-0000-1100-00003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93" authorId="0" shapeId="0" xr:uid="{00000000-0006-0000-1100-00003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94" authorId="0" shapeId="0" xr:uid="{00000000-0006-0000-1100-00003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95" authorId="0" shapeId="0" xr:uid="{00000000-0006-0000-1100-00003C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96" authorId="0" shapeId="0" xr:uid="{00000000-0006-0000-1100-00003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7" authorId="0" shapeId="0" xr:uid="{00000000-0006-0000-1100-00003E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8" authorId="0" shapeId="0" xr:uid="{00000000-0006-0000-1100-00003F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List>
</comments>
</file>

<file path=xl/sharedStrings.xml><?xml version="1.0" encoding="utf-8"?>
<sst xmlns="http://schemas.openxmlformats.org/spreadsheetml/2006/main" count="6545" uniqueCount="438">
  <si>
    <t>Depreciation</t>
  </si>
  <si>
    <t>Total Income Available to Partner</t>
  </si>
  <si>
    <t>Total Income</t>
  </si>
  <si>
    <t>Owner's Name:</t>
  </si>
  <si>
    <t># Of Business Miles</t>
  </si>
  <si>
    <t>Income Calculated By</t>
  </si>
  <si>
    <t xml:space="preserve">Other Income 1: </t>
  </si>
  <si>
    <t xml:space="preserve">Other Income 2: </t>
  </si>
  <si>
    <t>Social Security Benefits Taxable</t>
  </si>
  <si>
    <t>+</t>
  </si>
  <si>
    <t>-</t>
  </si>
  <si>
    <t>(+/-)</t>
  </si>
  <si>
    <t>=</t>
  </si>
  <si>
    <t>%</t>
  </si>
  <si>
    <t>Monthly Income</t>
  </si>
  <si>
    <t>Non-tax Portion ongoing &amp; CCC Payment</t>
  </si>
  <si>
    <t>Year-to-Date Profit and Loss</t>
  </si>
  <si>
    <t>x</t>
  </si>
  <si>
    <t>Year-to-Date Total</t>
  </si>
  <si>
    <t>Total Unreimbursed Income or loss</t>
  </si>
  <si>
    <t>Total Rental Income</t>
  </si>
  <si>
    <t>Taxable Interest</t>
  </si>
  <si>
    <t>Date:</t>
  </si>
  <si>
    <t>Lead #</t>
  </si>
  <si>
    <t>Loan #</t>
  </si>
  <si>
    <t>Ownership Share of Business Operations:</t>
  </si>
  <si>
    <t>Total Business Miles Add Back</t>
  </si>
  <si>
    <t>Borrower's Name</t>
  </si>
  <si>
    <t>Total Expenses</t>
  </si>
  <si>
    <t>Net Rental</t>
  </si>
  <si>
    <t>Year</t>
  </si>
  <si>
    <t>Other</t>
  </si>
  <si>
    <t>Tax year using</t>
  </si>
  <si>
    <t>Dividends</t>
  </si>
  <si>
    <t>Comments:</t>
  </si>
  <si>
    <t>Income Analysis Worksheet</t>
  </si>
  <si>
    <t>Reviewed by:</t>
  </si>
  <si>
    <t>Date Reviewed:</t>
  </si>
  <si>
    <t>Part I</t>
  </si>
  <si>
    <t>Salary / Wage Income</t>
  </si>
  <si>
    <t>Income Source (Document)</t>
  </si>
  <si>
    <t>Frequency of Pay</t>
  </si>
  <si>
    <t>Periodic Pay Rate</t>
  </si>
  <si>
    <t>Calculations</t>
  </si>
  <si>
    <t>Monthly Average</t>
  </si>
  <si>
    <t>Hourly</t>
  </si>
  <si>
    <t>Enter average hours worked per week</t>
  </si>
  <si>
    <t>Weekly</t>
  </si>
  <si>
    <t>Multiply weekly income by 52 weeks and divide by 12 months</t>
  </si>
  <si>
    <t>Bi-weekly</t>
  </si>
  <si>
    <t>Multiply periodic income by 26 periods and divide by 12 months</t>
  </si>
  <si>
    <t>Semi-Monthly</t>
  </si>
  <si>
    <t>Multiply semi-monthly income by 24 periods and divide by 12 months</t>
  </si>
  <si>
    <t>Monthly</t>
  </si>
  <si>
    <t>Use the monthly income from the paystub</t>
  </si>
  <si>
    <t>Annually</t>
  </si>
  <si>
    <t>Divide the annual income amount by 12</t>
  </si>
  <si>
    <t>Enter number of pay periods per year</t>
  </si>
  <si>
    <t>Part II</t>
  </si>
  <si>
    <t>Type</t>
  </si>
  <si>
    <t>Total</t>
  </si>
  <si>
    <t>Bonus</t>
  </si>
  <si>
    <t>Commission</t>
  </si>
  <si>
    <t>Overtime</t>
  </si>
  <si>
    <t>Average Income Totals</t>
  </si>
  <si>
    <t>Salary / Wages</t>
  </si>
  <si>
    <t>Comparative Analysis &amp; Averaging of YTD and Prior Years' Incomes</t>
  </si>
  <si>
    <t>Source</t>
  </si>
  <si>
    <t>Income</t>
  </si>
  <si>
    <t># of Months</t>
  </si>
  <si>
    <t>Monthly Averages</t>
  </si>
  <si>
    <t>YTD &amp; Prior Yr</t>
  </si>
  <si>
    <t>YTD &amp; Prior 2 Yrs</t>
  </si>
  <si>
    <t>YTD Pay Stub</t>
  </si>
  <si>
    <t>Doc Viewer #</t>
  </si>
  <si>
    <t>Other Income (Not on 1040)</t>
  </si>
  <si>
    <t>Note Receivable</t>
  </si>
  <si>
    <t>Document Description</t>
  </si>
  <si>
    <t>Depreciation Rate</t>
  </si>
  <si>
    <t>Doc Viewer#</t>
  </si>
  <si>
    <t>Child Support*</t>
  </si>
  <si>
    <t>Social Security*</t>
  </si>
  <si>
    <t xml:space="preserve">Tax Exempt Interest </t>
  </si>
  <si>
    <t>Divide by # of months</t>
  </si>
  <si>
    <t>Doc Viewer</t>
  </si>
  <si>
    <t>#</t>
  </si>
  <si>
    <t>Non-recurring other:</t>
  </si>
  <si>
    <t xml:space="preserve">       The Borrower can document  ownership and access to income:</t>
  </si>
  <si>
    <t>Times Individual Percentage of Ownership:</t>
  </si>
  <si>
    <t>Lead Number:</t>
  </si>
  <si>
    <t>Loan Number:</t>
  </si>
  <si>
    <t>Change yellow fill box to most current year</t>
  </si>
  <si>
    <t>Note: (any loss  must be deducted from the borrower's monthly cash flow)</t>
  </si>
  <si>
    <t>Unemployment Compensation</t>
  </si>
  <si>
    <t>Capital Gains/Losses</t>
  </si>
  <si>
    <t>Alimony</t>
  </si>
  <si>
    <t>Total IRA Distributions</t>
  </si>
  <si>
    <t xml:space="preserve">Total Pensions/Annuities </t>
  </si>
  <si>
    <t xml:space="preserve">Pension </t>
  </si>
  <si>
    <t>Disability Income</t>
  </si>
  <si>
    <t>Co Borrower Name</t>
  </si>
  <si>
    <t>Borrower 2:</t>
  </si>
  <si>
    <t>Prior 2 yrs</t>
  </si>
  <si>
    <t>Yr</t>
  </si>
  <si>
    <t>Co Borrower's Name:</t>
  </si>
  <si>
    <t>Borrower's Name:</t>
  </si>
  <si>
    <t xml:space="preserve">Total Social Security Benefits </t>
  </si>
  <si>
    <t>Non Taxable Social Security*</t>
  </si>
  <si>
    <t xml:space="preserve">  Depreciation Rate</t>
  </si>
  <si>
    <t>Divide by #</t>
  </si>
  <si>
    <t xml:space="preserve"> of months</t>
  </si>
  <si>
    <t xml:space="preserve">Monthly </t>
  </si>
  <si>
    <t>Business Name:</t>
  </si>
  <si>
    <t>Total Business Miles Add back:</t>
  </si>
  <si>
    <t>Total Income From K-1</t>
  </si>
  <si>
    <t>Other Adjustment:</t>
  </si>
  <si>
    <t xml:space="preserve">        The business has positive sales and earnings trends:</t>
  </si>
  <si>
    <t xml:space="preserve">The Following Partnership Adjustment from 1065 may be Considered for Qualification Provided:  </t>
  </si>
  <si>
    <t>Subtotal</t>
  </si>
  <si>
    <t xml:space="preserve">W2 earnings </t>
  </si>
  <si>
    <t>Less: Dividends Paid to Borrower:</t>
  </si>
  <si>
    <t>Schedule C - Sole Proprietorship Income</t>
  </si>
  <si>
    <t>Note:(any loss from the Partnership must be deducted from the borrower's monthly cash flow)</t>
  </si>
  <si>
    <t>1065 &lt;25% - Partnership Income</t>
  </si>
  <si>
    <t>1065 ≥ 25% - Partnership Income</t>
  </si>
  <si>
    <t>Note: any loss from the partnership must be deducted from the borrower's monthly cash flow</t>
  </si>
  <si>
    <t>* Denotes Monthly Non Taxable Income That May Also Be Grossed Up</t>
  </si>
  <si>
    <t>Monthly Total</t>
  </si>
  <si>
    <t>Multiply by % of Ownership</t>
  </si>
  <si>
    <t>Total # of Months of the P&amp;L</t>
  </si>
  <si>
    <t>d</t>
  </si>
  <si>
    <t>Schedule E Part 1 - Rental Properties</t>
  </si>
  <si>
    <t>Property:</t>
  </si>
  <si>
    <t>Multiply periodic income by 21 periods and divide by 12 months</t>
  </si>
  <si>
    <t>Multiply periodic income by 10 periods and divide by 12 months</t>
  </si>
  <si>
    <t>Seasonal</t>
  </si>
  <si>
    <t>Percent Ownership:</t>
  </si>
  <si>
    <t xml:space="preserve">          The business has adequate liquidity to support withdrawal of earnings:</t>
  </si>
  <si>
    <t xml:space="preserve">           The business has adequate liquidity to support withdrawal of earnings:</t>
  </si>
  <si>
    <t>The Following Corporation Adjustment from 1120 may be Considered for Qualification Provided: Note: K1's are not issued for Corporations</t>
  </si>
  <si>
    <t>1120 ≥ 25% - Corporation Income</t>
  </si>
  <si>
    <t>Corporate earnings may be used to qualify a borrower only when the borrower can document 100% ownership of the business however corporate losses must be subtracted from qualifying income when the borrower owns between 25% and 100%</t>
  </si>
  <si>
    <t>Accrual</t>
  </si>
  <si>
    <t>Method Used Cash or Accrual</t>
  </si>
  <si>
    <t>3. Depreciation:</t>
  </si>
  <si>
    <t>4. Other Adjustment:</t>
  </si>
  <si>
    <t>YTD</t>
  </si>
  <si>
    <t>Comparative Analysis with YTD:</t>
  </si>
  <si>
    <t>Cash</t>
  </si>
  <si>
    <t>Monthly YTD</t>
  </si>
  <si>
    <t>Percent Ownership</t>
  </si>
  <si>
    <t>Normal Averaging Prior 2 YR</t>
  </si>
  <si>
    <t>2. Net Profit (Loss):</t>
  </si>
  <si>
    <t>1. Salary/Draws to Individual:</t>
  </si>
  <si>
    <t>¹Monthly PITIA must include each component of the payment - principal, interest, taxes, insurance, and HOA dues  not just the amount reported on the credit report</t>
  </si>
  <si>
    <t>Multiply periodic income by 20 periods and divide by 12 months</t>
  </si>
  <si>
    <t>Total Bonus</t>
  </si>
  <si>
    <t>Total Commission</t>
  </si>
  <si>
    <t>Total Overtime</t>
  </si>
  <si>
    <t>Total Other</t>
  </si>
  <si>
    <t>Enter the # of months to Divide by</t>
  </si>
  <si>
    <t>overtime</t>
  </si>
  <si>
    <t>other</t>
  </si>
  <si>
    <t>BORROWER #2 Primary Job</t>
  </si>
  <si>
    <t>BORROWER #1 Primary Job</t>
  </si>
  <si>
    <t>Monthly Principal &amp; Interest</t>
  </si>
  <si>
    <t>Taxes/Insurance/HOA Dues</t>
  </si>
  <si>
    <t>Borrower 1:</t>
  </si>
  <si>
    <t>Comments for Borrower #1 Primary Job</t>
  </si>
  <si>
    <t>Comments for Borrower #1 Second Job</t>
  </si>
  <si>
    <t/>
  </si>
  <si>
    <t xml:space="preserve">Other </t>
  </si>
  <si>
    <t>2106 Expenses</t>
  </si>
  <si>
    <t>commission</t>
  </si>
  <si>
    <t>Amount from above calculation</t>
  </si>
  <si>
    <t xml:space="preserve">Comments for Borrower #1 </t>
  </si>
  <si>
    <t>Other Adjustments:</t>
  </si>
  <si>
    <t>Schedule E Part III Trust Income from K1</t>
  </si>
  <si>
    <t>Royalty:</t>
  </si>
  <si>
    <t>Only use if Teacher is paid over 10 months         (If below analysis is used do not do above)</t>
  </si>
  <si>
    <t>Enter in CASH Separately</t>
  </si>
  <si>
    <t>Beneficiary Name:</t>
  </si>
  <si>
    <t>Schedule E Part I - Royalty Income</t>
  </si>
  <si>
    <t>Enter the desired amount of income to be used for qualifying purposes after comparing the above calculation to the YTD cacluation</t>
  </si>
  <si>
    <t xml:space="preserve">Enter the desired amount of income to be used for qualifying purposes after comparing the above calculation to the YTD </t>
  </si>
  <si>
    <t>X to exclude taxes from calculation</t>
  </si>
  <si>
    <t>X to exclude insurance from calculation</t>
  </si>
  <si>
    <t>Monthly Taxes/Insurance/HOA Dues from current bills, if applicable</t>
  </si>
  <si>
    <t>Net Loss:</t>
  </si>
  <si>
    <t xml:space="preserve">Depreciation/Depletion: </t>
  </si>
  <si>
    <r>
      <t>Instructions:</t>
    </r>
    <r>
      <rPr>
        <sz val="9"/>
        <rFont val="Arial"/>
        <family val="2"/>
      </rPr>
      <t xml:space="preserve">  Manually input income data in the highlighted fields only.  All income calculations will be completed automatically based on this information.</t>
    </r>
  </si>
  <si>
    <t>Comments for Borrower #2 Primary Job</t>
  </si>
  <si>
    <t>Comments for Borrower #2 Second Job</t>
  </si>
  <si>
    <r>
      <rPr>
        <sz val="1"/>
        <color indexed="8"/>
        <rFont val="Arial"/>
        <family val="2"/>
      </rPr>
      <t>"</t>
    </r>
    <r>
      <rPr>
        <sz val="9"/>
        <color indexed="8"/>
        <rFont val="Arial"/>
        <family val="2"/>
      </rPr>
      <t>x to include</t>
    </r>
  </si>
  <si>
    <t>(+)</t>
  </si>
  <si>
    <t>(-)</t>
  </si>
  <si>
    <t xml:space="preserve">Net Profit: </t>
  </si>
  <si>
    <t>Loss:</t>
  </si>
  <si>
    <t>Nonrecurring Other (Income) loss:</t>
  </si>
  <si>
    <t xml:space="preserve">Depreciation: </t>
  </si>
  <si>
    <t xml:space="preserve">Depletion: </t>
  </si>
  <si>
    <t>Amortization/Casualty loss:</t>
  </si>
  <si>
    <t xml:space="preserve">Business Use of Home: </t>
  </si>
  <si>
    <t xml:space="preserve">Meals &amp; Entertainment: </t>
  </si>
  <si>
    <t>Business Miles</t>
  </si>
  <si>
    <t>Business Name &amp; EIN #:</t>
  </si>
  <si>
    <t>Insurance:</t>
  </si>
  <si>
    <t>Mortgage Interest:</t>
  </si>
  <si>
    <t>Taxes:</t>
  </si>
  <si>
    <t xml:space="preserve">HOA Dues: </t>
  </si>
  <si>
    <r>
      <t>Amortization/Casualty Loss:</t>
    </r>
    <r>
      <rPr>
        <b/>
        <sz val="7"/>
        <rFont val="Arial"/>
        <family val="2"/>
      </rPr>
      <t xml:space="preserve"> </t>
    </r>
  </si>
  <si>
    <t>Monthly Principal/Interest/Taxes/Insurance/HOA Dues</t>
  </si>
  <si>
    <t xml:space="preserve">Doc Viewer </t>
  </si>
  <si>
    <t>Depreciation/Depletion:</t>
  </si>
  <si>
    <t xml:space="preserve">Amortization/Casualty Loss: </t>
  </si>
  <si>
    <t>Ordinary Income (loss) :</t>
  </si>
  <si>
    <t>Net Rental Income(loss):</t>
  </si>
  <si>
    <t>Other Rental Income (loss):</t>
  </si>
  <si>
    <t>Interest:</t>
  </si>
  <si>
    <t>Dividends:</t>
  </si>
  <si>
    <t>Trust Name&amp;EIN #</t>
  </si>
  <si>
    <t>W2 earnings or Guaranteed Payments:</t>
  </si>
  <si>
    <t xml:space="preserve">Net Rental Income(loss) : </t>
  </si>
  <si>
    <t>Unreimbursed Partnership Expenses/ Other Adj:</t>
  </si>
  <si>
    <t xml:space="preserve">Dividends : </t>
  </si>
  <si>
    <t>Interest :</t>
  </si>
  <si>
    <t xml:space="preserve">Ordinary Income (loss) : </t>
  </si>
  <si>
    <t xml:space="preserve">Net Rental Income(loss): </t>
  </si>
  <si>
    <t xml:space="preserve">Pass-through (Income) Loss: </t>
  </si>
  <si>
    <t xml:space="preserve">Nonrecurring Other (Income) Loss: </t>
  </si>
  <si>
    <t xml:space="preserve">Amortization/Casualty Loss:  </t>
  </si>
  <si>
    <t>Mortgages, Notes, Bonds Payable &lt; 1yr:</t>
  </si>
  <si>
    <t xml:space="preserve">Total Tax: </t>
  </si>
  <si>
    <t xml:space="preserve">Depreciation (Deductions Section): </t>
  </si>
  <si>
    <t>Depletion:</t>
  </si>
  <si>
    <t xml:space="preserve">Meals &amp; Entertainment: Schedule M-1: </t>
  </si>
  <si>
    <t xml:space="preserve">Taxable Income(before NOL &amp; Special Deductions): </t>
  </si>
  <si>
    <t xml:space="preserve">Taxable Loss (before NOL &amp; Special Deductions): </t>
  </si>
  <si>
    <t>Schedule E Part 1 - Subject  Rental Properties</t>
  </si>
  <si>
    <t>1040 (Borrower 2)</t>
  </si>
  <si>
    <t>Schedule F - Farm Income  (Not The Subject Property)</t>
  </si>
  <si>
    <t>Net Profit:</t>
  </si>
  <si>
    <t xml:space="preserve">Loss: </t>
  </si>
  <si>
    <t xml:space="preserve">Nonrecurring Other: </t>
  </si>
  <si>
    <t xml:space="preserve">Amortization/Casualty loss: </t>
  </si>
  <si>
    <t>1040 (Borrower 1)</t>
  </si>
  <si>
    <t>Comments for Borrower #2</t>
  </si>
  <si>
    <t>total</t>
  </si>
  <si>
    <t>Total PITIA</t>
  </si>
  <si>
    <t>W2 earnings</t>
  </si>
  <si>
    <t>Other Income</t>
  </si>
  <si>
    <t>Line 19 (only if noted)</t>
  </si>
  <si>
    <t>Line 18 (only if noted)</t>
  </si>
  <si>
    <t>Tax Lines on Schedule E</t>
  </si>
  <si>
    <t>Tax Lines on 1040</t>
  </si>
  <si>
    <r>
      <rPr>
        <b/>
        <sz val="1"/>
        <color indexed="8"/>
        <rFont val="Arial"/>
        <family val="2"/>
      </rPr>
      <t>"</t>
    </r>
    <r>
      <rPr>
        <b/>
        <sz val="9"/>
        <color indexed="8"/>
        <rFont val="Arial"/>
        <family val="2"/>
      </rPr>
      <t>X if Not Included in IA</t>
    </r>
  </si>
  <si>
    <t>owner</t>
  </si>
  <si>
    <t>Year 2</t>
  </si>
  <si>
    <t>Year1</t>
  </si>
  <si>
    <t>year 1</t>
  </si>
  <si>
    <t>month</t>
  </si>
  <si>
    <t>year 2</t>
  </si>
  <si>
    <t>Year 1</t>
  </si>
  <si>
    <t>name</t>
  </si>
  <si>
    <t>Monly</t>
  </si>
  <si>
    <r>
      <rPr>
        <b/>
        <sz val="1"/>
        <color indexed="8"/>
        <rFont val="Arial"/>
        <family val="2"/>
      </rPr>
      <t>"</t>
    </r>
    <r>
      <rPr>
        <b/>
        <sz val="8"/>
        <color indexed="8"/>
        <rFont val="Arial"/>
        <family val="2"/>
      </rPr>
      <t>X if Not Included in IA</t>
    </r>
  </si>
  <si>
    <r>
      <rPr>
        <b/>
        <sz val="1"/>
        <rFont val="Arial"/>
        <family val="2"/>
      </rPr>
      <t>"</t>
    </r>
    <r>
      <rPr>
        <b/>
        <sz val="12"/>
        <rFont val="Arial"/>
        <family val="2"/>
      </rPr>
      <t xml:space="preserve">X to Include in Analysis </t>
    </r>
  </si>
  <si>
    <t>1120S&lt;25% - S Corporation</t>
  </si>
  <si>
    <t>1120S ≥ 25% - S Corporation</t>
  </si>
  <si>
    <r>
      <rPr>
        <b/>
        <sz val="1"/>
        <color indexed="8"/>
        <rFont val="Arial"/>
        <family val="2"/>
      </rPr>
      <t>"</t>
    </r>
    <r>
      <rPr>
        <b/>
        <sz val="9"/>
        <color indexed="8"/>
        <rFont val="Arial"/>
        <family val="2"/>
      </rPr>
      <t>X if Not Included in IA</t>
    </r>
  </si>
  <si>
    <r>
      <rPr>
        <sz val="1"/>
        <color indexed="8"/>
        <rFont val="Arial"/>
        <family val="2"/>
      </rPr>
      <t>"</t>
    </r>
    <r>
      <rPr>
        <sz val="11"/>
        <color indexed="8"/>
        <rFont val="Arial"/>
        <family val="2"/>
      </rPr>
      <t>X if Not Included in IA</t>
    </r>
  </si>
  <si>
    <t>Other Expense 1:</t>
  </si>
  <si>
    <t>Investment Interest Expense</t>
  </si>
  <si>
    <t>Other Expenses2:</t>
  </si>
  <si>
    <t>Schedule A- Miscellaneous Expense</t>
  </si>
  <si>
    <t>Other Expenses 1:</t>
  </si>
  <si>
    <t>Other Expenses 2:</t>
  </si>
  <si>
    <t xml:space="preserve">The Following S Corporation Adjustment from 1120S may be Considered for Qualification Provided:  </t>
  </si>
  <si>
    <t xml:space="preserve">The Following S Corporation Adjustment from 1120S may be Considered for Qualification Provided: </t>
  </si>
  <si>
    <t>Foreign Earned Income (Form 2555)</t>
  </si>
  <si>
    <t>Source:</t>
  </si>
  <si>
    <t>Income Source/Doc Viewer #</t>
  </si>
  <si>
    <t>Pay Period End Date</t>
  </si>
  <si>
    <t>Borrower Name</t>
  </si>
  <si>
    <t>Loan Number</t>
  </si>
  <si>
    <t>Borrower 1 Income</t>
  </si>
  <si>
    <t>Borrower 2 Income</t>
  </si>
  <si>
    <t>Self Employed Income</t>
  </si>
  <si>
    <t>Attach Income Calculation Worksheet</t>
  </si>
  <si>
    <t>Rental Income</t>
  </si>
  <si>
    <t>Total Qualifying Income</t>
  </si>
  <si>
    <t>Primary Residence Monthly Payment</t>
  </si>
  <si>
    <t>Supporting Documentation</t>
  </si>
  <si>
    <t>Primary P.I.</t>
  </si>
  <si>
    <t>Front Ratio</t>
  </si>
  <si>
    <t>2nd Mtg/HELOC</t>
  </si>
  <si>
    <t>Taxes</t>
  </si>
  <si>
    <t>Insurance</t>
  </si>
  <si>
    <t>Back Ratio</t>
  </si>
  <si>
    <t>HOA/Flood/MI</t>
  </si>
  <si>
    <t xml:space="preserve"> </t>
  </si>
  <si>
    <t>Primary PITI</t>
  </si>
  <si>
    <t>Additional Debt</t>
  </si>
  <si>
    <t>Debts</t>
  </si>
  <si>
    <t>Total Monthly Debt from the final AUS/Credit Report/1003 (Excluding Primary PITI)</t>
  </si>
  <si>
    <t>Rental Loss</t>
  </si>
  <si>
    <t>Total Additional Debt</t>
  </si>
  <si>
    <t>Total Monthly Debt</t>
  </si>
  <si>
    <t>Notes</t>
  </si>
  <si>
    <t xml:space="preserve">Attach Income Calculation Worksheet </t>
  </si>
  <si>
    <t>Borrower YTD Start Date</t>
  </si>
  <si>
    <t>BORROWER #1 Second Job</t>
  </si>
  <si>
    <t>Enter the desired amount of income to be used for qualifying purposes after comparing the above calculation to the YTD</t>
  </si>
  <si>
    <t>BORROWER #2 Second Job</t>
  </si>
  <si>
    <t>W2 earnings or Guaranteed Payments (Line 4):</t>
  </si>
  <si>
    <t>Unreimbursed Partnership Expenses/ Other Adj (Sch E II Part 2 on the 1040)</t>
  </si>
  <si>
    <t>Mortgages, Notes, Bonds Payable &lt; 1yr (Sch L Line 16):</t>
  </si>
  <si>
    <t>Ordinary Income (loss) (Line 1):</t>
  </si>
  <si>
    <t>Net Rental Income(loss) (Line 2):</t>
  </si>
  <si>
    <t>Other Rental Income (loss) (Line 3):</t>
  </si>
  <si>
    <t>Interest (Line 5) :</t>
  </si>
  <si>
    <t xml:space="preserve">Dividends  (Line 6a): </t>
  </si>
  <si>
    <t xml:space="preserve">Pass-through (Income) Loss (Line 4): </t>
  </si>
  <si>
    <t xml:space="preserve">Nonrecurring Other (Income) Loss (Line 5 &amp; 6 &amp; 7): </t>
  </si>
  <si>
    <t xml:space="preserve">Depreciation (Line16a or Form 8825): </t>
  </si>
  <si>
    <t xml:space="preserve">Depletion (Line 17): </t>
  </si>
  <si>
    <t xml:space="preserve">Amortization/Casualty Loss (Line 20 (only if noted)):  </t>
  </si>
  <si>
    <t xml:space="preserve">Meals &amp; Entertainment (M-1 Line 4b): </t>
  </si>
  <si>
    <t>GO</t>
  </si>
  <si>
    <t>Caution</t>
  </si>
  <si>
    <t xml:space="preserve">Stop </t>
  </si>
  <si>
    <t>Divide by #            of months</t>
  </si>
  <si>
    <t xml:space="preserve">Disbursement (Line 19) </t>
  </si>
  <si>
    <t>no further documentation to access the income or adequate business liquidity is required</t>
  </si>
  <si>
    <t>If the K-1 does not show a 2 year history of distributions of income from the business, then</t>
  </si>
  <si>
    <t xml:space="preserve">confirm: that the borrower can access the business income (unless the borrower is 100% owner of the </t>
  </si>
  <si>
    <t>business since he will have access to the income) and the business has adequate liquidyt to support</t>
  </si>
  <si>
    <t>the withdrawal of earnings.</t>
  </si>
  <si>
    <t>* If the K-1 shows a 2 year history of distributions of income from the business, then U20</t>
  </si>
  <si>
    <t>* if the borrower has a 2 yr history of receiving guaranteed payments to the partner, this income can be used.</t>
  </si>
  <si>
    <t xml:space="preserve">If there is no liquidity to support the withdrawal of earnings when there is </t>
  </si>
  <si>
    <t>no history of distribution; the income cannot be used to quality.</t>
  </si>
  <si>
    <t>Interest (Line 5):</t>
  </si>
  <si>
    <t xml:space="preserve">Depreciation Line 16a or Form 8825): </t>
  </si>
  <si>
    <t xml:space="preserve">Ordinary Income (loss) (Line 1) : </t>
  </si>
  <si>
    <t xml:space="preserve">Net Rental Income(loss) (Line 2): </t>
  </si>
  <si>
    <t xml:space="preserve">Dividends (Line 6a) : </t>
  </si>
  <si>
    <t>Unreimbursed Partnership Expenses/ Other Adj (Sch E II Part 2 on the 1040):</t>
  </si>
  <si>
    <t xml:space="preserve">Depreciation (Line 16a or Form 8825): </t>
  </si>
  <si>
    <t xml:space="preserve">Ordinary Income (loss) (Line 1): </t>
  </si>
  <si>
    <t>Interest Line 5):</t>
  </si>
  <si>
    <t xml:space="preserve">Depreciation (Line 16a or Form 8825)): </t>
  </si>
  <si>
    <t>Mortgages, Notes, Bonds Payable &lt; 1yr (Sch l Line 16):</t>
  </si>
  <si>
    <t>Unreimbursed Partnership Expenses/ Other Adj (Sch E : Part 2 on the 1040)</t>
  </si>
  <si>
    <t>Unreimbursed Partnership Expenses/ Other Adj (Sch E II Part2 on the 1040):</t>
  </si>
  <si>
    <t xml:space="preserve">Nonrecurring Other (Income) Loss (Line 4): </t>
  </si>
  <si>
    <t>Disbursement (Line 19)</t>
  </si>
  <si>
    <t>Ordinary Income (loss) (Line 1) :</t>
  </si>
  <si>
    <t xml:space="preserve">Net Rental Income(loss) (Line 2) : </t>
  </si>
  <si>
    <t xml:space="preserve">Dividends (Line 6a): </t>
  </si>
  <si>
    <t>Interest (Line 4) :</t>
  </si>
  <si>
    <t xml:space="preserve">Dividends (Line 5a) : </t>
  </si>
  <si>
    <t xml:space="preserve">Nonrecurring Other (Income) Loss (Line 4 &amp; 5): </t>
  </si>
  <si>
    <t xml:space="preserve">Depreciation Kine 14 or Form 8825): </t>
  </si>
  <si>
    <t xml:space="preserve">Depletion (Line 15): </t>
  </si>
  <si>
    <t xml:space="preserve">Amortization/Casualty Loss (Line 19 (only if notes)):  </t>
  </si>
  <si>
    <t xml:space="preserve">Meals &amp; Entertainment (M-1 Line 3b): </t>
  </si>
  <si>
    <t>Interest (Line 4):</t>
  </si>
  <si>
    <t xml:space="preserve">Dividends (Line 5a): </t>
  </si>
  <si>
    <t xml:space="preserve">Depreciation (Line 14 or Form 8825): </t>
  </si>
  <si>
    <t xml:space="preserve">Amortization/Casualty Loss (Line 19 (only if noted)):  </t>
  </si>
  <si>
    <t>Mortgages, Notes, Bonds Payable &lt; 1yr (Sch L Line 17):</t>
  </si>
  <si>
    <t>Mortgages, Notes, Bonds Payable &lt; 1yr (Sch L Line 3b):</t>
  </si>
  <si>
    <t>See CHEAT SHEET for additional information and examples</t>
  </si>
  <si>
    <t>See CHEAT SHEET for additional information or examples.</t>
  </si>
  <si>
    <t>Analyzing Patnership Returns for Partnership or LLC (1065)</t>
  </si>
  <si>
    <t>Evaluating The Business Income</t>
  </si>
  <si>
    <t>* Income is stable and consistent</t>
  </si>
  <si>
    <t>* sales and earnings trends are positive</t>
  </si>
  <si>
    <t>Income from Partnerships, LLC, Estate, and Trust</t>
  </si>
  <si>
    <t>Alternative</t>
  </si>
  <si>
    <t xml:space="preserve">* The income was actually distributed to the borrower. </t>
  </si>
  <si>
    <t>* The business has adequate liquidity to support the withdrawal of the earnings.</t>
  </si>
  <si>
    <t>Determining Solvency and Liquidity</t>
  </si>
  <si>
    <t>2) In this example if the borrower is 50% owner of the company, the borrower would be entitled up to 50% of the liquidity (50% of $10645 = $5322).  The lesser of the liquidity or oridinary income can be considered.</t>
  </si>
  <si>
    <t>Examples:</t>
  </si>
  <si>
    <t>Analyzing Patnership Returns for an S Corporation</t>
  </si>
  <si>
    <t>If the business does not meet these standards, business income cannot be used to qualify the borrower.</t>
  </si>
  <si>
    <t>Borrower's Proportionate Share of Income or Loss</t>
  </si>
  <si>
    <t>* The borrower has ownership of the income (Schedule K-1 may be used to document ownership share), and</t>
  </si>
  <si>
    <t>*The income was actually distributed to the borrower.</t>
  </si>
  <si>
    <t>* The borrower has access to the income through a corporate resolution or other documenation that the lender determines is appropriate--unless the borrower(s) own 100% of the business, in which case confirmation of accesss to the income is not required; and</t>
  </si>
  <si>
    <t>*The business has adequate liquidity to support the withdrawal of earnings</t>
  </si>
  <si>
    <t>2) In this example if the borrower is 50% owner of the company, the borrower would be entitled up to 50% of the liquidity (50% of $30721 = $15360).  The lesser of the liquidity or oridinary income can be considered.</t>
  </si>
  <si>
    <t>3) If the Solvency was less than 1 then income cannot be considered.</t>
  </si>
  <si>
    <t>IMPORTANT:  This applies tor FNMA CONVENTIONAL and JUMBO programs</t>
  </si>
  <si>
    <t xml:space="preserve">IMPORTANT:  This applies tor FNMA CONVENTIONAL and JUMBO programs </t>
  </si>
  <si>
    <t>Income from partnerships, LLCs, estate, or trust can only be considered if the lender obtains documentation verifying that:</t>
  </si>
  <si>
    <t>When the borrower has 25% or more ownership interest in the business and business tax returns are required, the lender must perform a business cash flow analysis and evaluate the overall financial position of the borrower's business to determine whether:</t>
  </si>
  <si>
    <t>* The borrower has access to the income through a partnership agreement, LLC operating agreement, or other documentation, unless the borrower owns 100% of the business in which case confirmation of access to the income is not required; and</t>
  </si>
  <si>
    <t>1) In this example if the borrower is 100% owner of the company and the Ordinary income is less than $10645, income can be considered.</t>
  </si>
  <si>
    <t>The borrower's proportionate share of income or loss is based on the borrower's (shareholder) percentage of stock ownership in the business for the tax year as shown on IRS Form 1120S, Schedule K-1.  The cash flow analysis should consider only the borrower's proportionate share of the business income (or loss), taking into account any adjustments to the business income that are discussed below.  Business income may only be used to qualify the borrower if the lender obtains documentation verifying that:</t>
  </si>
  <si>
    <t xml:space="preserve">Alternatively, the lender can obtain documentation verifying that: </t>
  </si>
  <si>
    <t>1) In this example if the borrower is 100% owner of the company and the Ordinary income is less than $30721, income can be considered.</t>
  </si>
  <si>
    <t xml:space="preserve">Disbursement (Line 16) </t>
  </si>
  <si>
    <t>Additional income to consider if liquity can be verified</t>
  </si>
  <si>
    <t>Note: any loss from the SCorp must be deducted from the borrower's monthly cash flow</t>
  </si>
  <si>
    <t xml:space="preserve">Net Rental Income(loss) (Line 2)/Oridinary Income (Line 1): </t>
  </si>
  <si>
    <t>Residual Income/Debt Worksheet</t>
  </si>
  <si>
    <t>Residual Income Calculation</t>
  </si>
  <si>
    <t>Total Gross Income</t>
  </si>
  <si>
    <t>Minus Total Liabilities</t>
  </si>
  <si>
    <t>Residual Income</t>
  </si>
  <si>
    <t>See below matrix for addional action</t>
  </si>
  <si>
    <t>Primary Residence</t>
  </si>
  <si>
    <t>If monthly residual income is…</t>
  </si>
  <si>
    <t>Then the minimum reserves required are…</t>
  </si>
  <si>
    <t>$2500 or greater</t>
  </si>
  <si>
    <t>No minimum reserves, comply with minimum reserves requirement for base loan program.</t>
  </si>
  <si>
    <t>&gt;=$800 and &lt;$2500</t>
  </si>
  <si>
    <r>
      <t xml:space="preserve">The greater of
</t>
    </r>
    <r>
      <rPr>
        <sz val="10"/>
        <color indexed="8"/>
        <rFont val="Symbol"/>
        <family val="1"/>
        <charset val="204"/>
      </rPr>
      <t>·</t>
    </r>
    <r>
      <rPr>
        <sz val="10"/>
        <color indexed="8"/>
        <rFont val="Times New Roman"/>
        <family val="1"/>
        <charset val="204"/>
      </rPr>
      <t xml:space="preserve">     </t>
    </r>
    <r>
      <rPr>
        <sz val="10"/>
        <color indexed="8"/>
        <rFont val="Arial"/>
        <family val="1"/>
        <charset val="204"/>
      </rPr>
      <t xml:space="preserve">Three months liquid PITIA reserves, or
</t>
    </r>
    <r>
      <rPr>
        <sz val="10"/>
        <color indexed="8"/>
        <rFont val="Symbol"/>
        <family val="1"/>
        <charset val="204"/>
      </rPr>
      <t>·</t>
    </r>
    <r>
      <rPr>
        <sz val="10"/>
        <color indexed="8"/>
        <rFont val="Times New Roman"/>
        <family val="1"/>
        <charset val="204"/>
      </rPr>
      <t xml:space="preserve">     </t>
    </r>
    <r>
      <rPr>
        <sz val="10"/>
        <color indexed="8"/>
        <rFont val="Arial"/>
        <family val="1"/>
        <charset val="204"/>
      </rPr>
      <t>Minimum reserves for base loan program</t>
    </r>
  </si>
  <si>
    <t>&lt;$800</t>
  </si>
  <si>
    <t>Not eligible</t>
  </si>
  <si>
    <t>Second Home and Investment Properties</t>
  </si>
  <si>
    <t>&lt;$2500</t>
  </si>
  <si>
    <t>Underwriter Name:</t>
  </si>
  <si>
    <t xml:space="preserve">Date: </t>
  </si>
  <si>
    <t xml:space="preserve">Comparison of 2020 and 2019.  Persona returns not available at time of UW.  On extension as of 10/12/2021. </t>
  </si>
  <si>
    <t xml:space="preserve">Proft and Loss $926050. </t>
  </si>
  <si>
    <t>2a</t>
  </si>
  <si>
    <t>2b</t>
  </si>
  <si>
    <t>3a</t>
  </si>
  <si>
    <t>Alimony (not tax if div &gt;12/31/18)</t>
  </si>
  <si>
    <t>4a/4b</t>
  </si>
  <si>
    <t>5a/5b</t>
  </si>
  <si>
    <t>6a</t>
  </si>
  <si>
    <t>6b</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</si>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</sst>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_);[Red]\(0.00\)"/>
    <numFmt numFmtId="165" formatCode="_(* #,##0_);_(* \(#,##0\);_(* &quot;-&quot;??_);_(@_)"/>
    <numFmt numFmtId="166" formatCode="0.0"/>
    <numFmt numFmtId="167" formatCode="0.0%"/>
    <numFmt numFmtId="168" formatCode="0.00_);\(0.00\)"/>
    <numFmt numFmtId="169" formatCode="0.000"/>
    <numFmt numFmtId="170" formatCode="mm/dd/yy;@"/>
    <numFmt numFmtId="171" formatCode="&quot;$&quot;#,##0.00"/>
  </numFmts>
  <fonts count="100" x14ac:knownFonts="1">
    <font>
      <sz val="11"/>
      <color theme="1"/>
      <name val="Calibri"/>
      <family val="2"/>
      <scheme val="minor"/>
    </font>
    <font>
      <b/>
      <sz val="10"/>
      <name val="Arial"/>
      <family val="2"/>
    </font>
    <font>
      <sz val="10"/>
      <name val="Arial"/>
      <family val="2"/>
    </font>
    <font>
      <b/>
      <sz val="9"/>
      <name val="Arial"/>
      <family val="2"/>
    </font>
    <font>
      <sz val="10"/>
      <name val="Arial"/>
      <family val="2"/>
    </font>
    <font>
      <sz val="8"/>
      <color indexed="81"/>
      <name val="Tahoma"/>
      <family val="2"/>
    </font>
    <font>
      <b/>
      <sz val="8"/>
      <color indexed="81"/>
      <name val="Tahoma"/>
      <family val="2"/>
    </font>
    <font>
      <b/>
      <sz val="8"/>
      <name val="Arial"/>
      <family val="2"/>
    </font>
    <font>
      <b/>
      <sz val="7"/>
      <name val="Arial"/>
      <family val="2"/>
    </font>
    <font>
      <sz val="10"/>
      <name val="Arial"/>
      <family val="2"/>
    </font>
    <font>
      <b/>
      <sz val="10"/>
      <name val="Garamond"/>
      <family val="1"/>
    </font>
    <font>
      <sz val="8"/>
      <name val="Arial"/>
      <family val="2"/>
    </font>
    <font>
      <sz val="7"/>
      <name val="Arial"/>
      <family val="2"/>
    </font>
    <font>
      <b/>
      <sz val="12"/>
      <name val="Arial"/>
      <family val="2"/>
    </font>
    <font>
      <sz val="9"/>
      <name val="Arial"/>
      <family val="2"/>
    </font>
    <font>
      <sz val="9"/>
      <color indexed="8"/>
      <name val="Arial"/>
      <family val="2"/>
    </font>
    <font>
      <b/>
      <sz val="9"/>
      <color indexed="8"/>
      <name val="Arial"/>
      <family val="2"/>
    </font>
    <font>
      <b/>
      <sz val="16"/>
      <name val="Arial"/>
      <family val="2"/>
    </font>
    <font>
      <sz val="1"/>
      <color indexed="8"/>
      <name val="Arial"/>
      <family val="2"/>
    </font>
    <font>
      <b/>
      <u/>
      <sz val="9"/>
      <name val="Arial"/>
      <family val="2"/>
    </font>
    <font>
      <b/>
      <sz val="11"/>
      <name val="Arial"/>
      <family val="2"/>
    </font>
    <font>
      <sz val="11"/>
      <name val="Arial"/>
      <family val="2"/>
    </font>
    <font>
      <b/>
      <u/>
      <sz val="10"/>
      <name val="Arial"/>
      <family val="2"/>
    </font>
    <font>
      <u/>
      <sz val="10"/>
      <name val="Arial"/>
      <family val="2"/>
    </font>
    <font>
      <b/>
      <u/>
      <sz val="8"/>
      <name val="Arial"/>
      <family val="2"/>
    </font>
    <font>
      <sz val="8"/>
      <color indexed="8"/>
      <name val="Arial"/>
      <family val="2"/>
    </font>
    <font>
      <b/>
      <sz val="14"/>
      <name val="Arial"/>
      <family val="2"/>
    </font>
    <font>
      <b/>
      <sz val="8"/>
      <color indexed="8"/>
      <name val="Arial"/>
      <family val="2"/>
    </font>
    <font>
      <b/>
      <sz val="1"/>
      <color indexed="8"/>
      <name val="Arial"/>
      <family val="2"/>
    </font>
    <font>
      <b/>
      <sz val="1"/>
      <name val="Arial"/>
      <family val="2"/>
    </font>
    <font>
      <sz val="11"/>
      <color indexed="8"/>
      <name val="Arial"/>
      <family val="2"/>
    </font>
    <font>
      <sz val="14"/>
      <name val="Arial"/>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8"/>
      <color theme="1"/>
      <name val="Arial"/>
      <family val="2"/>
    </font>
    <font>
      <sz val="10"/>
      <color rgb="FFFF0000"/>
      <name val="Arial"/>
      <family val="2"/>
    </font>
    <font>
      <sz val="8"/>
      <color theme="1"/>
      <name val="Arial"/>
      <family val="2"/>
    </font>
    <font>
      <b/>
      <sz val="9"/>
      <color theme="1"/>
      <name val="Arial"/>
      <family val="2"/>
    </font>
    <font>
      <sz val="9"/>
      <color theme="1"/>
      <name val="Arial"/>
      <family val="2"/>
    </font>
    <font>
      <sz val="9"/>
      <color theme="0" tint="-0.499984740745262"/>
      <name val="Arial"/>
      <family val="2"/>
    </font>
    <font>
      <b/>
      <sz val="9"/>
      <color theme="0"/>
      <name val="Arial"/>
      <family val="2"/>
    </font>
    <font>
      <b/>
      <sz val="9"/>
      <color rgb="FFFF0000"/>
      <name val="Arial"/>
      <family val="2"/>
    </font>
    <font>
      <b/>
      <sz val="9"/>
      <color theme="0" tint="-0.499984740745262"/>
      <name val="Arial"/>
      <family val="2"/>
    </font>
    <font>
      <sz val="12"/>
      <color theme="1"/>
      <name val="Arial"/>
      <family val="2"/>
    </font>
    <font>
      <sz val="11"/>
      <color theme="0"/>
      <name val="Arial"/>
      <family val="2"/>
    </font>
    <font>
      <sz val="11"/>
      <color rgb="FFFF0000"/>
      <name val="Arial"/>
      <family val="2"/>
    </font>
    <font>
      <sz val="11"/>
      <color theme="1"/>
      <name val="Arial"/>
      <family val="2"/>
    </font>
    <font>
      <b/>
      <sz val="11"/>
      <color theme="0"/>
      <name val="Arial"/>
      <family val="2"/>
    </font>
    <font>
      <b/>
      <sz val="11"/>
      <color theme="1"/>
      <name val="Arial"/>
      <family val="2"/>
    </font>
    <font>
      <b/>
      <sz val="22"/>
      <color theme="1"/>
      <name val="Arial"/>
      <family val="2"/>
    </font>
    <font>
      <b/>
      <sz val="12"/>
      <color theme="1"/>
      <name val="Arial"/>
      <family val="2"/>
    </font>
    <font>
      <b/>
      <sz val="10"/>
      <color theme="1"/>
      <name val="Arial"/>
      <family val="2"/>
    </font>
    <font>
      <b/>
      <sz val="20"/>
      <color theme="1"/>
      <name val="Arial"/>
      <family val="2"/>
    </font>
    <font>
      <b/>
      <sz val="7"/>
      <color theme="1"/>
      <name val="Arial"/>
      <family val="2"/>
    </font>
    <font>
      <b/>
      <sz val="6"/>
      <color theme="1"/>
      <name val="Arial"/>
      <family val="2"/>
    </font>
    <font>
      <sz val="12"/>
      <color rgb="FFFF0000"/>
      <name val="Arial"/>
      <family val="2"/>
    </font>
    <font>
      <sz val="12"/>
      <color theme="0" tint="-0.499984740745262"/>
      <name val="Arial"/>
      <family val="2"/>
    </font>
    <font>
      <sz val="10"/>
      <color theme="0" tint="-0.499984740745262"/>
      <name val="Arial"/>
      <family val="2"/>
    </font>
    <font>
      <b/>
      <sz val="10"/>
      <color rgb="FFFF0000"/>
      <name val="Arial"/>
      <family val="2"/>
    </font>
    <font>
      <b/>
      <sz val="16"/>
      <color theme="1"/>
      <name val="Arial"/>
      <family val="2"/>
    </font>
    <font>
      <b/>
      <u/>
      <sz val="11"/>
      <color theme="1"/>
      <name val="Arial"/>
      <family val="2"/>
    </font>
    <font>
      <b/>
      <u/>
      <sz val="8"/>
      <color theme="1"/>
      <name val="Arial"/>
      <family val="2"/>
    </font>
    <font>
      <b/>
      <sz val="12"/>
      <color theme="0" tint="-0.499984740745262"/>
      <name val="Arial"/>
      <family val="2"/>
    </font>
    <font>
      <b/>
      <sz val="12"/>
      <color rgb="FFFF0000"/>
      <name val="Arial"/>
      <family val="2"/>
    </font>
    <font>
      <b/>
      <sz val="11"/>
      <color rgb="FFFF0000"/>
      <name val="Arial"/>
      <family val="2"/>
    </font>
    <font>
      <b/>
      <sz val="11"/>
      <color theme="0" tint="-0.499984740745262"/>
      <name val="Arial"/>
      <family val="2"/>
    </font>
    <font>
      <sz val="12"/>
      <color theme="0"/>
      <name val="Arial"/>
      <family val="2"/>
    </font>
    <font>
      <sz val="11"/>
      <color theme="0" tint="-0.499984740745262"/>
      <name val="Arial"/>
      <family val="2"/>
    </font>
    <font>
      <sz val="10"/>
      <color theme="1"/>
      <name val="Arial"/>
      <family val="2"/>
    </font>
    <font>
      <b/>
      <sz val="14"/>
      <color theme="1"/>
      <name val="Arial"/>
      <family val="2"/>
    </font>
    <font>
      <b/>
      <sz val="8"/>
      <color theme="0" tint="-0.499984740745262"/>
      <name val="Arial"/>
      <family val="2"/>
    </font>
    <font>
      <sz val="11"/>
      <color theme="0" tint="-0.499984740745262"/>
      <name val="Calibri"/>
      <family val="2"/>
      <scheme val="minor"/>
    </font>
    <font>
      <b/>
      <sz val="10"/>
      <color theme="0" tint="-0.499984740745262"/>
      <name val="Arial"/>
      <family val="2"/>
    </font>
    <font>
      <b/>
      <u/>
      <sz val="10"/>
      <color theme="1"/>
      <name val="Arial"/>
      <family val="2"/>
    </font>
    <font>
      <b/>
      <sz val="18"/>
      <color theme="1"/>
      <name val="Arial"/>
      <family val="2"/>
    </font>
    <font>
      <b/>
      <u/>
      <sz val="22"/>
      <name val="Arial"/>
      <family val="2"/>
    </font>
    <font>
      <b/>
      <i/>
      <sz val="12"/>
      <name val="Georgia"/>
      <family val="1"/>
    </font>
    <font>
      <sz val="12"/>
      <name val="Arial"/>
      <family val="2"/>
    </font>
    <font>
      <u/>
      <sz val="8"/>
      <name val="Arial"/>
      <family val="2"/>
    </font>
    <font>
      <sz val="9"/>
      <color rgb="FFFF0000"/>
      <name val="Arial"/>
      <family val="2"/>
    </font>
    <font>
      <sz val="9"/>
      <color indexed="81"/>
      <name val="Tahoma"/>
      <family val="2"/>
    </font>
    <font>
      <b/>
      <sz val="9"/>
      <color indexed="81"/>
      <name val="Tahoma"/>
      <family val="2"/>
    </font>
    <font>
      <b/>
      <sz val="9"/>
      <color rgb="FFFFFFFF"/>
      <name val="Arial"/>
      <family val="2"/>
    </font>
    <font>
      <sz val="9"/>
      <color rgb="FF000000"/>
      <name val="Arial"/>
      <family val="2"/>
    </font>
    <font>
      <b/>
      <sz val="9"/>
      <color rgb="FF000000"/>
      <name val="Arial"/>
      <family val="2"/>
    </font>
    <font>
      <b/>
      <sz val="9"/>
      <color theme="1" tint="0.499984740745262"/>
      <name val="Arial"/>
      <family val="2"/>
    </font>
    <font>
      <sz val="11"/>
      <color rgb="FF000000"/>
      <name val="Calibri"/>
      <family val="2"/>
    </font>
    <font>
      <sz val="11"/>
      <color rgb="FF000000"/>
      <name val="Calibri"/>
      <family val="2"/>
      <scheme val="minor"/>
    </font>
    <font>
      <sz val="24"/>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0"/>
      <color indexed="8"/>
      <name val="Arial"/>
      <family val="2"/>
    </font>
    <font>
      <b/>
      <sz val="12"/>
      <color indexed="8"/>
      <name val="Arial"/>
      <family val="2"/>
    </font>
    <font>
      <b/>
      <sz val="10"/>
      <color indexed="8"/>
      <name val="Arial"/>
      <family val="2"/>
    </font>
    <font>
      <sz val="10"/>
      <color indexed="8"/>
      <name val="Arial"/>
      <family val="1"/>
      <charset val="204"/>
    </font>
    <font>
      <sz val="10"/>
      <color indexed="8"/>
      <name val="Symbol"/>
      <family val="1"/>
      <charset val="204"/>
    </font>
    <font>
      <sz val="10"/>
      <color indexed="8"/>
      <name val="Times New Roman"/>
      <family val="1"/>
      <charset val="204"/>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lightGray">
        <fgColor indexed="9"/>
        <bgColor theme="0"/>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DBE5F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DCE6F1"/>
        <bgColor rgb="FF000000"/>
      </patternFill>
    </fill>
    <fill>
      <patternFill patternType="solid">
        <fgColor rgb="FFFFFF00"/>
        <bgColor rgb="FF000000"/>
      </patternFill>
    </fill>
    <fill>
      <patternFill patternType="solid">
        <fgColor rgb="FF808080"/>
        <bgColor rgb="FF000000"/>
      </patternFill>
    </fill>
    <fill>
      <patternFill patternType="solid">
        <fgColor rgb="FFDBE5F1"/>
        <bgColor rgb="FF000000"/>
      </patternFill>
    </fill>
    <fill>
      <patternFill patternType="solid">
        <fgColor rgb="FFBFBFBF"/>
        <bgColor rgb="FF000000"/>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6" tint="0.39994506668294322"/>
        <bgColor indexed="64"/>
      </patternFill>
    </fill>
    <fill>
      <patternFill patternType="solid">
        <fgColor indexed="22"/>
        <bgColor indexed="64"/>
      </patternFill>
    </fill>
  </fills>
  <borders count="69">
    <border>
      <left/>
      <right/>
      <top/>
      <bottom/>
      <diagonal/>
    </border>
    <border>
      <left/>
      <right/>
      <top/>
      <bottom style="double">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top style="double">
        <color indexed="64"/>
      </top>
      <bottom style="double">
        <color indexed="64"/>
      </bottom>
      <diagonal/>
    </border>
    <border>
      <left/>
      <right/>
      <top style="thin">
        <color indexed="64"/>
      </top>
      <bottom style="double">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bottom/>
      <diagonal/>
    </border>
  </borders>
  <cellStyleXfs count="21">
    <xf numFmtId="0" fontId="0" fillId="0" borderId="0"/>
    <xf numFmtId="43" fontId="3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2" fillId="0" borderId="0" applyFont="0" applyFill="0" applyBorder="0" applyAlignment="0" applyProtection="0"/>
    <xf numFmtId="44" fontId="2" fillId="0" borderId="0" applyFont="0" applyFill="0" applyBorder="0" applyAlignment="0" applyProtection="0"/>
    <xf numFmtId="0" fontId="33" fillId="0" borderId="0" applyNumberFormat="0" applyFill="0" applyBorder="0" applyAlignment="0" applyProtection="0">
      <alignment vertical="top"/>
      <protection locked="0"/>
    </xf>
    <xf numFmtId="0" fontId="2" fillId="0" borderId="0"/>
    <xf numFmtId="0" fontId="4" fillId="0" borderId="0"/>
    <xf numFmtId="0" fontId="2" fillId="0" borderId="0"/>
    <xf numFmtId="0" fontId="2" fillId="0" borderId="0"/>
    <xf numFmtId="0" fontId="9" fillId="0" borderId="0"/>
    <xf numFmtId="0" fontId="2" fillId="0" borderId="0"/>
    <xf numFmtId="0" fontId="2" fillId="0" borderId="0"/>
    <xf numFmtId="9" fontId="32" fillId="0" borderId="0" applyFont="0" applyFill="0" applyBorder="0" applyAlignment="0" applyProtection="0"/>
    <xf numFmtId="9" fontId="2" fillId="0" borderId="0" applyFont="0" applyFill="0" applyBorder="0" applyAlignment="0" applyProtection="0"/>
  </cellStyleXfs>
  <cellXfs count="1177">
    <xf numFmtId="0" fontId="0" fillId="0" borderId="0" xfId="0"/>
    <xf numFmtId="0" fontId="3" fillId="3" borderId="0" xfId="0" applyFont="1" applyFill="1"/>
    <xf numFmtId="6" fontId="7" fillId="3" borderId="0" xfId="9" applyNumberFormat="1" applyFont="1" applyFill="1" applyBorder="1" applyAlignment="1" applyProtection="1">
      <protection hidden="1"/>
    </xf>
    <xf numFmtId="0" fontId="7" fillId="3" borderId="0" xfId="12" applyFont="1" applyFill="1" applyAlignment="1">
      <alignment horizontal="center"/>
    </xf>
    <xf numFmtId="0" fontId="1" fillId="3" borderId="0" xfId="0" applyFont="1" applyFill="1" applyAlignment="1">
      <alignment horizontal="center"/>
    </xf>
    <xf numFmtId="0" fontId="1" fillId="3" borderId="0" xfId="0" applyFont="1" applyFill="1" applyAlignment="1">
      <alignment shrinkToFit="1"/>
    </xf>
    <xf numFmtId="0" fontId="1" fillId="3" borderId="0" xfId="0" applyFont="1" applyFill="1" applyAlignment="1">
      <alignment horizontal="center" vertical="center" shrinkToFit="1"/>
    </xf>
    <xf numFmtId="0" fontId="0" fillId="0" borderId="0" xfId="0" applyAlignment="1" applyProtection="1">
      <alignment shrinkToFit="1"/>
      <protection hidden="1"/>
    </xf>
    <xf numFmtId="0" fontId="7" fillId="3" borderId="0" xfId="0" applyFont="1" applyFill="1" applyAlignment="1">
      <alignment shrinkToFit="1"/>
    </xf>
    <xf numFmtId="0" fontId="36" fillId="3" borderId="0" xfId="0" applyFont="1" applyFill="1" applyAlignment="1" applyProtection="1">
      <alignment horizontal="center"/>
      <protection hidden="1"/>
    </xf>
    <xf numFmtId="0" fontId="11" fillId="3" borderId="1" xfId="12" applyFont="1" applyFill="1" applyBorder="1" applyAlignment="1" applyProtection="1">
      <alignment horizontal="center" shrinkToFit="1"/>
      <protection locked="0"/>
    </xf>
    <xf numFmtId="0" fontId="36" fillId="3" borderId="0" xfId="0" applyFont="1" applyFill="1" applyAlignment="1" applyProtection="1">
      <alignment horizontal="center" shrinkToFit="1"/>
      <protection hidden="1"/>
    </xf>
    <xf numFmtId="0" fontId="36" fillId="3" borderId="0" xfId="0" applyFont="1" applyFill="1" applyAlignment="1">
      <alignment shrinkToFit="1"/>
    </xf>
    <xf numFmtId="6" fontId="1" fillId="4" borderId="0" xfId="16" applyNumberFormat="1" applyFont="1" applyFill="1" applyAlignment="1" applyProtection="1">
      <alignment horizontal="center" shrinkToFit="1"/>
      <protection hidden="1"/>
    </xf>
    <xf numFmtId="6" fontId="7" fillId="3" borderId="0" xfId="9" applyNumberFormat="1" applyFont="1" applyFill="1" applyBorder="1" applyAlignment="1" applyProtection="1">
      <alignment shrinkToFit="1"/>
      <protection hidden="1"/>
    </xf>
    <xf numFmtId="6" fontId="7" fillId="3" borderId="0" xfId="9" applyNumberFormat="1" applyFont="1" applyFill="1" applyBorder="1" applyAlignment="1" applyProtection="1">
      <alignment horizontal="right" shrinkToFit="1"/>
      <protection hidden="1"/>
    </xf>
    <xf numFmtId="0" fontId="36" fillId="3" borderId="0" xfId="0" applyFont="1" applyFill="1" applyAlignment="1">
      <alignment horizontal="center" vertical="center" wrapText="1"/>
    </xf>
    <xf numFmtId="6" fontId="7" fillId="3" borderId="0" xfId="9" applyNumberFormat="1" applyFont="1" applyFill="1" applyBorder="1" applyAlignment="1" applyProtection="1"/>
    <xf numFmtId="0" fontId="36" fillId="3" borderId="0" xfId="0" applyFont="1" applyFill="1" applyAlignment="1">
      <alignment horizontal="center"/>
    </xf>
    <xf numFmtId="6" fontId="7" fillId="3" borderId="0" xfId="9" applyNumberFormat="1" applyFont="1" applyFill="1" applyBorder="1" applyAlignment="1" applyProtection="1">
      <alignment shrinkToFit="1"/>
    </xf>
    <xf numFmtId="6" fontId="7" fillId="3" borderId="0" xfId="9" applyNumberFormat="1" applyFont="1" applyFill="1" applyBorder="1" applyAlignment="1" applyProtection="1">
      <alignment horizontal="right" shrinkToFit="1"/>
    </xf>
    <xf numFmtId="0" fontId="36" fillId="3" borderId="0" xfId="0" applyFont="1" applyFill="1" applyAlignment="1">
      <alignment horizontal="center" vertical="center" shrinkToFit="1"/>
    </xf>
    <xf numFmtId="0" fontId="35" fillId="0" borderId="0" xfId="0" applyFont="1" applyProtection="1">
      <protection hidden="1"/>
    </xf>
    <xf numFmtId="40" fontId="9" fillId="0" borderId="0" xfId="16" applyNumberFormat="1" applyAlignment="1" applyProtection="1">
      <alignment horizontal="center"/>
      <protection hidden="1"/>
    </xf>
    <xf numFmtId="0" fontId="1" fillId="3" borderId="0" xfId="16" applyFont="1" applyFill="1" applyProtection="1">
      <protection hidden="1"/>
    </xf>
    <xf numFmtId="0" fontId="9" fillId="3" borderId="0" xfId="16" applyFill="1" applyProtection="1">
      <protection hidden="1"/>
    </xf>
    <xf numFmtId="0" fontId="9" fillId="3" borderId="0" xfId="16" applyFill="1" applyAlignment="1" applyProtection="1">
      <alignment horizontal="center"/>
      <protection hidden="1"/>
    </xf>
    <xf numFmtId="0" fontId="9" fillId="3" borderId="0" xfId="16" applyFill="1" applyAlignment="1" applyProtection="1">
      <alignment horizontal="center" shrinkToFit="1"/>
      <protection hidden="1"/>
    </xf>
    <xf numFmtId="0" fontId="2" fillId="3" borderId="0" xfId="16" applyFont="1" applyFill="1" applyProtection="1">
      <protection hidden="1"/>
    </xf>
    <xf numFmtId="6" fontId="1" fillId="3" borderId="0" xfId="16" applyNumberFormat="1" applyFont="1" applyFill="1" applyAlignment="1" applyProtection="1">
      <alignment horizontal="center" shrinkToFit="1"/>
      <protection hidden="1"/>
    </xf>
    <xf numFmtId="38" fontId="9" fillId="3" borderId="0" xfId="9" applyNumberFormat="1" applyFont="1" applyFill="1" applyBorder="1" applyAlignment="1" applyProtection="1">
      <alignment shrinkToFit="1"/>
      <protection hidden="1"/>
    </xf>
    <xf numFmtId="0" fontId="1" fillId="3" borderId="0" xfId="16" applyFont="1" applyFill="1" applyAlignment="1" applyProtection="1">
      <alignment horizontal="center" shrinkToFit="1"/>
      <protection hidden="1"/>
    </xf>
    <xf numFmtId="0" fontId="9" fillId="0" borderId="0" xfId="16" applyProtection="1">
      <protection hidden="1"/>
    </xf>
    <xf numFmtId="0" fontId="1" fillId="3" borderId="0" xfId="16" applyFont="1" applyFill="1" applyAlignment="1" applyProtection="1">
      <alignment shrinkToFit="1"/>
      <protection hidden="1"/>
    </xf>
    <xf numFmtId="0" fontId="9" fillId="3" borderId="0" xfId="16" applyFill="1" applyAlignment="1" applyProtection="1">
      <alignment shrinkToFit="1"/>
      <protection hidden="1"/>
    </xf>
    <xf numFmtId="38" fontId="9" fillId="3" borderId="0" xfId="16" applyNumberFormat="1" applyFill="1" applyAlignment="1" applyProtection="1">
      <alignment shrinkToFit="1"/>
      <protection hidden="1"/>
    </xf>
    <xf numFmtId="38" fontId="1" fillId="3" borderId="0" xfId="9" applyNumberFormat="1" applyFont="1" applyFill="1" applyBorder="1" applyAlignment="1" applyProtection="1">
      <alignment shrinkToFit="1"/>
      <protection hidden="1"/>
    </xf>
    <xf numFmtId="38" fontId="1" fillId="3" borderId="0" xfId="16" applyNumberFormat="1" applyFont="1" applyFill="1" applyAlignment="1" applyProtection="1">
      <alignment horizontal="center" shrinkToFit="1"/>
      <protection hidden="1"/>
    </xf>
    <xf numFmtId="40" fontId="2" fillId="4" borderId="0" xfId="16" applyNumberFormat="1" applyFont="1" applyFill="1" applyAlignment="1" applyProtection="1">
      <alignment shrinkToFit="1"/>
      <protection hidden="1"/>
    </xf>
    <xf numFmtId="40" fontId="1" fillId="0" borderId="0" xfId="16" applyNumberFormat="1" applyFont="1" applyAlignment="1" applyProtection="1">
      <alignment horizontal="center"/>
      <protection hidden="1"/>
    </xf>
    <xf numFmtId="8" fontId="9" fillId="3" borderId="0" xfId="9" applyNumberFormat="1" applyFont="1" applyFill="1" applyBorder="1" applyAlignment="1" applyProtection="1">
      <alignment horizontal="center"/>
      <protection hidden="1"/>
    </xf>
    <xf numFmtId="0" fontId="1" fillId="3" borderId="0" xfId="16" applyFont="1" applyFill="1" applyAlignment="1" applyProtection="1">
      <alignment horizontal="center"/>
      <protection hidden="1"/>
    </xf>
    <xf numFmtId="0" fontId="1" fillId="3" borderId="0" xfId="16" applyFont="1" applyFill="1" applyAlignment="1" applyProtection="1">
      <alignment horizontal="center" vertical="center"/>
      <protection hidden="1"/>
    </xf>
    <xf numFmtId="8" fontId="9" fillId="3" borderId="0" xfId="16" applyNumberFormat="1" applyFill="1" applyAlignment="1" applyProtection="1">
      <alignment horizontal="center"/>
      <protection hidden="1"/>
    </xf>
    <xf numFmtId="4" fontId="2" fillId="3" borderId="2" xfId="16" applyNumberFormat="1" applyFont="1" applyFill="1" applyBorder="1" applyAlignment="1" applyProtection="1">
      <alignment horizontal="center" vertical="center" shrinkToFit="1"/>
      <protection locked="0"/>
    </xf>
    <xf numFmtId="4" fontId="9" fillId="3" borderId="2" xfId="16" applyNumberFormat="1" applyFill="1" applyBorder="1" applyAlignment="1" applyProtection="1">
      <alignment horizontal="center" vertical="center" shrinkToFit="1"/>
      <protection locked="0"/>
    </xf>
    <xf numFmtId="0" fontId="37" fillId="3" borderId="0" xfId="16" applyFont="1" applyFill="1" applyAlignment="1" applyProtection="1">
      <alignment horizontal="center"/>
      <protection hidden="1"/>
    </xf>
    <xf numFmtId="0" fontId="0" fillId="3" borderId="0" xfId="0" applyFill="1" applyProtection="1">
      <protection hidden="1"/>
    </xf>
    <xf numFmtId="0" fontId="1" fillId="3" borderId="0" xfId="16" applyFont="1" applyFill="1" applyAlignment="1" applyProtection="1">
      <alignment horizontal="right" shrinkToFit="1"/>
      <protection hidden="1"/>
    </xf>
    <xf numFmtId="3" fontId="2" fillId="3" borderId="2" xfId="16" applyNumberFormat="1" applyFont="1" applyFill="1" applyBorder="1" applyAlignment="1" applyProtection="1">
      <alignment horizontal="center" vertical="center" shrinkToFit="1"/>
      <protection locked="0"/>
    </xf>
    <xf numFmtId="0" fontId="0" fillId="0" borderId="0" xfId="0" applyProtection="1">
      <protection hidden="1"/>
    </xf>
    <xf numFmtId="6" fontId="38" fillId="3" borderId="0" xfId="9" applyNumberFormat="1" applyFont="1" applyFill="1" applyBorder="1" applyProtection="1">
      <protection hidden="1"/>
    </xf>
    <xf numFmtId="6" fontId="11" fillId="4" borderId="0" xfId="12" applyNumberFormat="1" applyFont="1" applyFill="1" applyProtection="1">
      <protection hidden="1"/>
    </xf>
    <xf numFmtId="0" fontId="36" fillId="3" borderId="0" xfId="0" applyFont="1" applyFill="1" applyAlignment="1" applyProtection="1">
      <alignment horizontal="center" vertical="center" shrinkToFit="1"/>
      <protection hidden="1"/>
    </xf>
    <xf numFmtId="0" fontId="2" fillId="3" borderId="0" xfId="0" applyFont="1" applyFill="1" applyProtection="1">
      <protection hidden="1"/>
    </xf>
    <xf numFmtId="0" fontId="36" fillId="3" borderId="0" xfId="0" applyFont="1" applyFill="1" applyAlignment="1" applyProtection="1">
      <alignment shrinkToFit="1"/>
      <protection hidden="1"/>
    </xf>
    <xf numFmtId="0" fontId="2" fillId="3" borderId="0" xfId="0" applyFont="1" applyFill="1" applyAlignment="1" applyProtection="1">
      <alignment shrinkToFit="1"/>
      <protection hidden="1"/>
    </xf>
    <xf numFmtId="8" fontId="3" fillId="0" borderId="6" xfId="0" applyNumberFormat="1" applyFont="1" applyBorder="1" applyAlignment="1" applyProtection="1">
      <alignment horizontal="center" vertical="center" shrinkToFit="1"/>
      <protection hidden="1"/>
    </xf>
    <xf numFmtId="8" fontId="3" fillId="0" borderId="9" xfId="0" applyNumberFormat="1" applyFont="1" applyBorder="1" applyAlignment="1" applyProtection="1">
      <alignment horizontal="center" vertical="center" shrinkToFit="1"/>
      <protection hidden="1"/>
    </xf>
    <xf numFmtId="8" fontId="3" fillId="0" borderId="11" xfId="0" applyNumberFormat="1" applyFont="1" applyBorder="1" applyAlignment="1" applyProtection="1">
      <alignment horizontal="center" vertical="center" shrinkToFit="1"/>
      <protection hidden="1"/>
    </xf>
    <xf numFmtId="8" fontId="14" fillId="5" borderId="0" xfId="0" applyNumberFormat="1" applyFont="1" applyFill="1" applyAlignment="1" applyProtection="1">
      <alignment horizontal="center" vertical="center" shrinkToFit="1"/>
      <protection hidden="1"/>
    </xf>
    <xf numFmtId="0" fontId="3" fillId="6" borderId="14" xfId="0" applyFont="1" applyFill="1" applyBorder="1" applyAlignment="1" applyProtection="1">
      <alignment horizontal="center" vertical="center" shrinkToFit="1"/>
      <protection hidden="1"/>
    </xf>
    <xf numFmtId="0" fontId="3" fillId="0" borderId="0" xfId="0" applyFont="1" applyAlignment="1" applyProtection="1">
      <alignment horizontal="right" shrinkToFit="1"/>
      <protection hidden="1"/>
    </xf>
    <xf numFmtId="14" fontId="3" fillId="0" borderId="0" xfId="0" applyNumberFormat="1" applyFont="1" applyAlignment="1" applyProtection="1">
      <alignment horizontal="center" shrinkToFit="1"/>
      <protection hidden="1"/>
    </xf>
    <xf numFmtId="8" fontId="3" fillId="0" borderId="24" xfId="0" applyNumberFormat="1" applyFont="1" applyBorder="1" applyAlignment="1" applyProtection="1">
      <alignment horizontal="center" vertical="center" shrinkToFit="1"/>
      <protection hidden="1"/>
    </xf>
    <xf numFmtId="8" fontId="3" fillId="0" borderId="32" xfId="0" applyNumberFormat="1" applyFont="1" applyBorder="1" applyAlignment="1" applyProtection="1">
      <alignment horizontal="center" vertical="center" shrinkToFit="1"/>
      <protection hidden="1"/>
    </xf>
    <xf numFmtId="0" fontId="14" fillId="3" borderId="0" xfId="0" applyFont="1" applyFill="1" applyProtection="1">
      <protection hidden="1"/>
    </xf>
    <xf numFmtId="0" fontId="3" fillId="0" borderId="0" xfId="0" applyFont="1" applyAlignment="1" applyProtection="1">
      <alignment shrinkToFit="1"/>
      <protection hidden="1"/>
    </xf>
    <xf numFmtId="0" fontId="39" fillId="5" borderId="0" xfId="0" applyFont="1" applyFill="1" applyProtection="1">
      <protection hidden="1"/>
    </xf>
    <xf numFmtId="0" fontId="40" fillId="0" borderId="0" xfId="0" applyFont="1" applyProtection="1">
      <protection hidden="1"/>
    </xf>
    <xf numFmtId="1" fontId="3" fillId="0" borderId="0" xfId="0" applyNumberFormat="1" applyFont="1" applyAlignment="1" applyProtection="1">
      <alignment horizontal="center" shrinkToFit="1"/>
      <protection hidden="1"/>
    </xf>
    <xf numFmtId="0" fontId="3" fillId="3" borderId="0" xfId="0" applyFont="1" applyFill="1" applyAlignment="1" applyProtection="1">
      <alignment horizontal="center" vertical="center" shrinkToFit="1"/>
      <protection hidden="1"/>
    </xf>
    <xf numFmtId="0" fontId="3" fillId="0" borderId="0" xfId="0" applyFont="1" applyAlignment="1" applyProtection="1">
      <alignment horizontal="center" shrinkToFit="1"/>
      <protection hidden="1"/>
    </xf>
    <xf numFmtId="0" fontId="40" fillId="5" borderId="0" xfId="0" applyFont="1" applyFill="1" applyProtection="1">
      <protection hidden="1"/>
    </xf>
    <xf numFmtId="8" fontId="3" fillId="3" borderId="13" xfId="0" applyNumberFormat="1" applyFont="1" applyFill="1" applyBorder="1" applyAlignment="1" applyProtection="1">
      <alignment horizontal="center" vertical="center" shrinkToFit="1"/>
      <protection locked="0"/>
    </xf>
    <xf numFmtId="8" fontId="3" fillId="3" borderId="0" xfId="0" applyNumberFormat="1" applyFont="1" applyFill="1" applyAlignment="1" applyProtection="1">
      <alignment horizontal="center" vertical="center" shrinkToFit="1"/>
      <protection hidden="1"/>
    </xf>
    <xf numFmtId="7" fontId="3" fillId="3" borderId="0" xfId="0" applyNumberFormat="1" applyFont="1" applyFill="1" applyAlignment="1" applyProtection="1">
      <alignment horizontal="center" vertical="center" shrinkToFit="1"/>
      <protection hidden="1"/>
    </xf>
    <xf numFmtId="7" fontId="3" fillId="3" borderId="5" xfId="0" applyNumberFormat="1" applyFont="1" applyFill="1" applyBorder="1" applyAlignment="1" applyProtection="1">
      <alignment horizontal="center" vertical="center" shrinkToFit="1"/>
      <protection hidden="1"/>
    </xf>
    <xf numFmtId="0" fontId="14" fillId="0" borderId="13" xfId="0" applyFont="1" applyBorder="1" applyProtection="1">
      <protection hidden="1"/>
    </xf>
    <xf numFmtId="0" fontId="14" fillId="5" borderId="0" xfId="0" applyFont="1" applyFill="1" applyProtection="1">
      <protection hidden="1"/>
    </xf>
    <xf numFmtId="0" fontId="14" fillId="0" borderId="0" xfId="0" applyFont="1" applyProtection="1">
      <protection hidden="1"/>
    </xf>
    <xf numFmtId="0" fontId="14" fillId="3" borderId="0" xfId="0" applyFont="1" applyFill="1" applyAlignment="1" applyProtection="1">
      <alignment horizontal="right"/>
      <protection hidden="1"/>
    </xf>
    <xf numFmtId="0" fontId="14" fillId="3" borderId="5" xfId="0" applyFont="1" applyFill="1" applyBorder="1" applyProtection="1">
      <protection hidden="1"/>
    </xf>
    <xf numFmtId="8" fontId="14" fillId="3" borderId="0" xfId="0" applyNumberFormat="1" applyFont="1" applyFill="1" applyAlignment="1" applyProtection="1">
      <alignment horizontal="right" vertical="center" shrinkToFit="1"/>
      <protection hidden="1"/>
    </xf>
    <xf numFmtId="0" fontId="40" fillId="9" borderId="0" xfId="0" applyFont="1" applyFill="1" applyProtection="1">
      <protection hidden="1"/>
    </xf>
    <xf numFmtId="0" fontId="39" fillId="3" borderId="0" xfId="0" applyFont="1" applyFill="1" applyAlignment="1" applyProtection="1">
      <alignment horizontal="center" vertical="center" wrapText="1"/>
      <protection hidden="1"/>
    </xf>
    <xf numFmtId="0" fontId="41" fillId="5" borderId="0" xfId="0" applyFont="1" applyFill="1" applyProtection="1">
      <protection hidden="1"/>
    </xf>
    <xf numFmtId="0" fontId="14" fillId="9" borderId="0" xfId="0" applyFont="1" applyFill="1" applyProtection="1">
      <protection hidden="1"/>
    </xf>
    <xf numFmtId="8" fontId="3" fillId="10" borderId="37" xfId="0" applyNumberFormat="1" applyFont="1" applyFill="1" applyBorder="1" applyAlignment="1" applyProtection="1">
      <alignment horizontal="center" vertical="center" shrinkToFit="1"/>
      <protection hidden="1"/>
    </xf>
    <xf numFmtId="0" fontId="40" fillId="9" borderId="30" xfId="0" applyFont="1" applyFill="1" applyBorder="1" applyProtection="1">
      <protection hidden="1"/>
    </xf>
    <xf numFmtId="0" fontId="14" fillId="9" borderId="30" xfId="0" applyFont="1" applyFill="1" applyBorder="1" applyProtection="1">
      <protection hidden="1"/>
    </xf>
    <xf numFmtId="0" fontId="42" fillId="3" borderId="0" xfId="0" applyFont="1" applyFill="1"/>
    <xf numFmtId="0" fontId="39" fillId="3" borderId="0" xfId="0" applyFont="1" applyFill="1"/>
    <xf numFmtId="0" fontId="39" fillId="3" borderId="0" xfId="0" applyFont="1" applyFill="1" applyAlignment="1">
      <alignment horizontal="center" vertical="center" wrapText="1"/>
    </xf>
    <xf numFmtId="0" fontId="39" fillId="3" borderId="2" xfId="0" applyFont="1" applyFill="1" applyBorder="1" applyAlignment="1">
      <alignment horizontal="left" vertical="center" shrinkToFit="1"/>
    </xf>
    <xf numFmtId="0" fontId="3" fillId="3" borderId="0" xfId="0" applyFont="1" applyFill="1" applyAlignment="1" applyProtection="1">
      <alignment horizontal="center" vertical="center" shrinkToFit="1"/>
      <protection locked="0"/>
    </xf>
    <xf numFmtId="0" fontId="3" fillId="3" borderId="0" xfId="0" applyFont="1" applyFill="1" applyAlignment="1">
      <alignment horizontal="center" vertical="center" shrinkToFit="1"/>
    </xf>
    <xf numFmtId="0" fontId="3" fillId="3" borderId="0" xfId="0" applyFont="1" applyFill="1" applyAlignment="1">
      <alignment horizontal="center"/>
    </xf>
    <xf numFmtId="0" fontId="3" fillId="3" borderId="0" xfId="0" applyFont="1" applyFill="1" applyAlignment="1">
      <alignment shrinkToFit="1"/>
    </xf>
    <xf numFmtId="6" fontId="3" fillId="3" borderId="0" xfId="9" applyNumberFormat="1" applyFont="1" applyFill="1" applyBorder="1" applyAlignment="1" applyProtection="1">
      <alignment shrinkToFit="1"/>
      <protection hidden="1"/>
    </xf>
    <xf numFmtId="0" fontId="39" fillId="3" borderId="0" xfId="0" applyFont="1" applyFill="1" applyAlignment="1" applyProtection="1">
      <alignment horizontal="center"/>
      <protection hidden="1"/>
    </xf>
    <xf numFmtId="0" fontId="39" fillId="0" borderId="0" xfId="0" applyFont="1"/>
    <xf numFmtId="6" fontId="39" fillId="3" borderId="0" xfId="9" applyNumberFormat="1" applyFont="1" applyFill="1" applyBorder="1" applyAlignment="1" applyProtection="1">
      <alignment shrinkToFit="1"/>
    </xf>
    <xf numFmtId="6" fontId="39" fillId="3" borderId="0" xfId="9" applyNumberFormat="1" applyFont="1" applyFill="1" applyBorder="1" applyProtection="1"/>
    <xf numFmtId="0" fontId="39" fillId="11" borderId="0" xfId="0" applyFont="1" applyFill="1"/>
    <xf numFmtId="0" fontId="39" fillId="3" borderId="2" xfId="0" applyFont="1" applyFill="1" applyBorder="1" applyAlignment="1" applyProtection="1">
      <alignment horizontal="center"/>
      <protection hidden="1"/>
    </xf>
    <xf numFmtId="0" fontId="39" fillId="3" borderId="0" xfId="0" applyFont="1" applyFill="1" applyAlignment="1" applyProtection="1">
      <alignment horizontal="center" shrinkToFit="1"/>
      <protection hidden="1"/>
    </xf>
    <xf numFmtId="164" fontId="39" fillId="3" borderId="0" xfId="0" applyNumberFormat="1" applyFont="1" applyFill="1"/>
    <xf numFmtId="0" fontId="39" fillId="5" borderId="0" xfId="0" applyFont="1" applyFill="1"/>
    <xf numFmtId="0" fontId="42" fillId="5" borderId="0" xfId="0" applyFont="1" applyFill="1"/>
    <xf numFmtId="0" fontId="43" fillId="5" borderId="0" xfId="0" applyFont="1" applyFill="1"/>
    <xf numFmtId="0" fontId="3" fillId="3" borderId="0" xfId="12" applyFont="1" applyFill="1" applyAlignment="1" applyProtection="1">
      <alignment horizontal="center" shrinkToFit="1"/>
      <protection locked="0"/>
    </xf>
    <xf numFmtId="0" fontId="39" fillId="3" borderId="0" xfId="0" applyFont="1" applyFill="1" applyAlignment="1">
      <alignment vertical="center" wrapText="1"/>
    </xf>
    <xf numFmtId="6" fontId="39" fillId="3" borderId="0" xfId="9" applyNumberFormat="1" applyFont="1" applyFill="1" applyBorder="1" applyAlignment="1" applyProtection="1">
      <alignment horizontal="center" shrinkToFit="1"/>
      <protection hidden="1"/>
    </xf>
    <xf numFmtId="6" fontId="3" fillId="3" borderId="0" xfId="9" applyNumberFormat="1" applyFont="1" applyFill="1" applyBorder="1" applyAlignment="1" applyProtection="1">
      <alignment horizontal="center" shrinkToFit="1"/>
      <protection hidden="1"/>
    </xf>
    <xf numFmtId="0" fontId="39" fillId="3" borderId="0" xfId="0" applyFont="1" applyFill="1" applyAlignment="1">
      <alignment shrinkToFit="1"/>
    </xf>
    <xf numFmtId="0" fontId="19" fillId="3" borderId="0" xfId="12" applyFont="1" applyFill="1" applyAlignment="1" applyProtection="1">
      <alignment horizontal="center" shrinkToFit="1"/>
      <protection locked="0"/>
    </xf>
    <xf numFmtId="39" fontId="39" fillId="3" borderId="38" xfId="9" applyNumberFormat="1" applyFont="1" applyFill="1" applyBorder="1" applyAlignment="1" applyProtection="1">
      <alignment horizontal="center" shrinkToFit="1"/>
      <protection hidden="1"/>
    </xf>
    <xf numFmtId="0" fontId="44" fillId="5" borderId="0" xfId="0" applyFont="1" applyFill="1"/>
    <xf numFmtId="0" fontId="44" fillId="5" borderId="0" xfId="0" applyFont="1" applyFill="1" applyAlignment="1">
      <alignment wrapText="1"/>
    </xf>
    <xf numFmtId="10" fontId="44" fillId="5" borderId="0" xfId="0" applyNumberFormat="1" applyFont="1" applyFill="1"/>
    <xf numFmtId="44" fontId="44" fillId="5" borderId="0" xfId="9" applyFont="1" applyFill="1" applyBorder="1" applyProtection="1"/>
    <xf numFmtId="8" fontId="9" fillId="3" borderId="0" xfId="9" applyNumberFormat="1" applyFont="1" applyFill="1" applyBorder="1" applyAlignment="1" applyProtection="1">
      <alignment horizontal="center" shrinkToFit="1"/>
      <protection hidden="1"/>
    </xf>
    <xf numFmtId="0" fontId="1" fillId="3" borderId="0" xfId="16" applyFont="1" applyFill="1" applyAlignment="1" applyProtection="1">
      <alignment horizontal="left" shrinkToFit="1"/>
      <protection hidden="1"/>
    </xf>
    <xf numFmtId="5" fontId="39" fillId="3" borderId="2" xfId="9" applyNumberFormat="1" applyFont="1" applyFill="1" applyBorder="1" applyAlignment="1" applyProtection="1">
      <alignment horizontal="center" shrinkToFit="1"/>
      <protection locked="0"/>
    </xf>
    <xf numFmtId="5" fontId="39" fillId="3" borderId="38" xfId="9" applyNumberFormat="1" applyFont="1" applyFill="1" applyBorder="1" applyAlignment="1" applyProtection="1">
      <alignment horizontal="center" shrinkToFit="1"/>
      <protection locked="0"/>
    </xf>
    <xf numFmtId="5" fontId="39" fillId="3" borderId="38" xfId="9" applyNumberFormat="1" applyFont="1" applyFill="1" applyBorder="1" applyAlignment="1" applyProtection="1">
      <alignment horizontal="center" shrinkToFit="1"/>
      <protection hidden="1"/>
    </xf>
    <xf numFmtId="5" fontId="3" fillId="3" borderId="1" xfId="9" applyNumberFormat="1" applyFont="1" applyFill="1" applyBorder="1" applyAlignment="1" applyProtection="1">
      <alignment horizontal="center" shrinkToFit="1"/>
      <protection hidden="1"/>
    </xf>
    <xf numFmtId="0" fontId="43" fillId="12" borderId="0" xfId="0" applyFont="1" applyFill="1"/>
    <xf numFmtId="7" fontId="43" fillId="12" borderId="0" xfId="0" applyNumberFormat="1" applyFont="1" applyFill="1"/>
    <xf numFmtId="37" fontId="3" fillId="3" borderId="1" xfId="1" applyNumberFormat="1" applyFont="1" applyFill="1" applyBorder="1" applyAlignment="1" applyProtection="1">
      <alignment horizontal="center" vertical="center"/>
      <protection locked="0"/>
    </xf>
    <xf numFmtId="7" fontId="3" fillId="0" borderId="14" xfId="0" applyNumberFormat="1" applyFont="1" applyBorder="1" applyAlignment="1" applyProtection="1">
      <alignment horizontal="center" vertical="center" shrinkToFit="1"/>
      <protection hidden="1"/>
    </xf>
    <xf numFmtId="0" fontId="40" fillId="12" borderId="13" xfId="0" applyFont="1" applyFill="1" applyBorder="1" applyProtection="1">
      <protection hidden="1"/>
    </xf>
    <xf numFmtId="0" fontId="40" fillId="12" borderId="0" xfId="0" applyFont="1" applyFill="1" applyProtection="1">
      <protection hidden="1"/>
    </xf>
    <xf numFmtId="0" fontId="40" fillId="12" borderId="5" xfId="0" applyFont="1" applyFill="1" applyBorder="1" applyProtection="1">
      <protection hidden="1"/>
    </xf>
    <xf numFmtId="49" fontId="3" fillId="8" borderId="23" xfId="0" applyNumberFormat="1" applyFont="1" applyFill="1" applyBorder="1" applyAlignment="1" applyProtection="1">
      <alignment horizontal="left" vertical="center" shrinkToFit="1"/>
      <protection hidden="1"/>
    </xf>
    <xf numFmtId="49" fontId="3" fillId="8" borderId="9" xfId="0" applyNumberFormat="1" applyFont="1" applyFill="1" applyBorder="1" applyAlignment="1" applyProtection="1">
      <alignment horizontal="left" vertical="center" shrinkToFit="1"/>
      <protection hidden="1"/>
    </xf>
    <xf numFmtId="49" fontId="3" fillId="8" borderId="11" xfId="0" applyNumberFormat="1" applyFont="1" applyFill="1" applyBorder="1" applyAlignment="1" applyProtection="1">
      <alignment horizontal="left" vertical="center" shrinkToFit="1"/>
      <protection hidden="1"/>
    </xf>
    <xf numFmtId="0" fontId="40" fillId="5" borderId="5" xfId="0" applyFont="1" applyFill="1" applyBorder="1" applyProtection="1">
      <protection hidden="1"/>
    </xf>
    <xf numFmtId="8" fontId="14" fillId="12" borderId="13" xfId="0" applyNumberFormat="1" applyFont="1" applyFill="1" applyBorder="1" applyAlignment="1" applyProtection="1">
      <alignment vertical="center"/>
      <protection hidden="1"/>
    </xf>
    <xf numFmtId="8" fontId="14" fillId="12" borderId="0" xfId="0" applyNumberFormat="1" applyFont="1" applyFill="1" applyAlignment="1" applyProtection="1">
      <alignment vertical="center"/>
      <protection hidden="1"/>
    </xf>
    <xf numFmtId="0" fontId="14" fillId="12" borderId="0" xfId="0" applyFont="1" applyFill="1" applyProtection="1">
      <protection hidden="1"/>
    </xf>
    <xf numFmtId="8" fontId="14" fillId="12" borderId="0" xfId="0" applyNumberFormat="1" applyFont="1" applyFill="1" applyAlignment="1" applyProtection="1">
      <alignment horizontal="center" shrinkToFit="1"/>
      <protection hidden="1"/>
    </xf>
    <xf numFmtId="0" fontId="40" fillId="12" borderId="0" xfId="0" applyFont="1" applyFill="1" applyAlignment="1" applyProtection="1">
      <alignment horizontal="center" shrinkToFit="1"/>
      <protection hidden="1"/>
    </xf>
    <xf numFmtId="49" fontId="3" fillId="8" borderId="39" xfId="0" applyNumberFormat="1" applyFont="1" applyFill="1" applyBorder="1" applyAlignment="1" applyProtection="1">
      <alignment vertical="center" shrinkToFit="1"/>
      <protection hidden="1"/>
    </xf>
    <xf numFmtId="0" fontId="14" fillId="5" borderId="5" xfId="0" applyFont="1" applyFill="1" applyBorder="1" applyProtection="1">
      <protection hidden="1"/>
    </xf>
    <xf numFmtId="0" fontId="3" fillId="8" borderId="37" xfId="0" applyFont="1" applyFill="1" applyBorder="1" applyAlignment="1" applyProtection="1">
      <alignment horizontal="center" vertical="center" shrinkToFit="1"/>
      <protection hidden="1"/>
    </xf>
    <xf numFmtId="0" fontId="14" fillId="8" borderId="22" xfId="0" applyFont="1" applyFill="1" applyBorder="1" applyProtection="1">
      <protection hidden="1"/>
    </xf>
    <xf numFmtId="0" fontId="14" fillId="8" borderId="36" xfId="0" applyFont="1" applyFill="1" applyBorder="1" applyProtection="1">
      <protection hidden="1"/>
    </xf>
    <xf numFmtId="7" fontId="3" fillId="3" borderId="2" xfId="0" applyNumberFormat="1" applyFont="1" applyFill="1" applyBorder="1" applyAlignment="1" applyProtection="1">
      <alignment horizontal="center" vertical="center" shrinkToFit="1"/>
      <protection locked="0"/>
    </xf>
    <xf numFmtId="7" fontId="3" fillId="3" borderId="40" xfId="0" applyNumberFormat="1" applyFont="1" applyFill="1" applyBorder="1" applyAlignment="1" applyProtection="1">
      <alignment horizontal="center" vertical="center" shrinkToFit="1"/>
      <protection locked="0"/>
    </xf>
    <xf numFmtId="0" fontId="40" fillId="3" borderId="28" xfId="0" applyFont="1" applyFill="1" applyBorder="1" applyProtection="1">
      <protection hidden="1"/>
    </xf>
    <xf numFmtId="0" fontId="40" fillId="3" borderId="3" xfId="0" applyFont="1" applyFill="1" applyBorder="1" applyProtection="1">
      <protection hidden="1"/>
    </xf>
    <xf numFmtId="0" fontId="40" fillId="3" borderId="4" xfId="0" applyFont="1" applyFill="1" applyBorder="1" applyProtection="1">
      <protection hidden="1"/>
    </xf>
    <xf numFmtId="0" fontId="40" fillId="3" borderId="13" xfId="0" applyFont="1" applyFill="1" applyBorder="1" applyProtection="1">
      <protection hidden="1"/>
    </xf>
    <xf numFmtId="0" fontId="40" fillId="3" borderId="0" xfId="0" applyFont="1" applyFill="1" applyProtection="1">
      <protection hidden="1"/>
    </xf>
    <xf numFmtId="0" fontId="40" fillId="3" borderId="5" xfId="0" applyFont="1" applyFill="1" applyBorder="1" applyProtection="1">
      <protection hidden="1"/>
    </xf>
    <xf numFmtId="0" fontId="40" fillId="3" borderId="0" xfId="0" applyFont="1" applyFill="1" applyAlignment="1" applyProtection="1">
      <alignment horizontal="center"/>
      <protection hidden="1"/>
    </xf>
    <xf numFmtId="8" fontId="14" fillId="3" borderId="0" xfId="0" applyNumberFormat="1" applyFont="1" applyFill="1" applyAlignment="1" applyProtection="1">
      <alignment horizontal="center" vertical="center" shrinkToFit="1"/>
      <protection hidden="1"/>
    </xf>
    <xf numFmtId="8" fontId="3" fillId="3" borderId="14" xfId="0" applyNumberFormat="1" applyFont="1" applyFill="1" applyBorder="1" applyAlignment="1" applyProtection="1">
      <alignment horizontal="center" vertical="center" shrinkToFit="1"/>
      <protection locked="0"/>
    </xf>
    <xf numFmtId="0" fontId="39" fillId="3" borderId="0" xfId="0" applyFont="1" applyFill="1" applyProtection="1">
      <protection hidden="1"/>
    </xf>
    <xf numFmtId="0" fontId="14" fillId="3" borderId="13" xfId="0" applyFont="1" applyFill="1" applyBorder="1" applyProtection="1">
      <protection hidden="1"/>
    </xf>
    <xf numFmtId="8" fontId="39" fillId="3" borderId="30" xfId="0" applyNumberFormat="1" applyFont="1" applyFill="1" applyBorder="1" applyAlignment="1" applyProtection="1">
      <alignment horizontal="center"/>
      <protection hidden="1"/>
    </xf>
    <xf numFmtId="0" fontId="39" fillId="3" borderId="30" xfId="0" applyFont="1" applyFill="1" applyBorder="1" applyAlignment="1" applyProtection="1">
      <alignment horizontal="center"/>
      <protection locked="0"/>
    </xf>
    <xf numFmtId="8" fontId="39" fillId="3" borderId="1" xfId="0" applyNumberFormat="1" applyFont="1" applyFill="1" applyBorder="1" applyAlignment="1" applyProtection="1">
      <alignment horizontal="center"/>
      <protection hidden="1"/>
    </xf>
    <xf numFmtId="8" fontId="39" fillId="3" borderId="0" xfId="0" applyNumberFormat="1" applyFont="1" applyFill="1" applyAlignment="1" applyProtection="1">
      <alignment horizontal="center"/>
      <protection hidden="1"/>
    </xf>
    <xf numFmtId="0" fontId="20" fillId="3" borderId="0" xfId="0" applyFont="1" applyFill="1"/>
    <xf numFmtId="0" fontId="45" fillId="3" borderId="0" xfId="0" applyFont="1" applyFill="1"/>
    <xf numFmtId="0" fontId="46" fillId="3" borderId="0" xfId="0" applyFont="1" applyFill="1"/>
    <xf numFmtId="0" fontId="47" fillId="3" borderId="0" xfId="0" applyFont="1" applyFill="1"/>
    <xf numFmtId="0" fontId="48" fillId="3" borderId="0" xfId="0" applyFont="1" applyFill="1"/>
    <xf numFmtId="0" fontId="21" fillId="0" borderId="0" xfId="0" applyFont="1"/>
    <xf numFmtId="0" fontId="48" fillId="0" borderId="0" xfId="0" applyFont="1"/>
    <xf numFmtId="0" fontId="49" fillId="3" borderId="0" xfId="0" applyFont="1" applyFill="1"/>
    <xf numFmtId="0" fontId="50" fillId="3" borderId="0" xfId="0" applyFont="1" applyFill="1"/>
    <xf numFmtId="0" fontId="51" fillId="3" borderId="0" xfId="0" applyFont="1" applyFill="1" applyAlignment="1">
      <alignment horizontal="center" vertical="center" wrapText="1"/>
    </xf>
    <xf numFmtId="0" fontId="52" fillId="3" borderId="2" xfId="0" applyFont="1" applyFill="1" applyBorder="1" applyAlignment="1">
      <alignment horizontal="left" vertical="center" shrinkToFit="1"/>
    </xf>
    <xf numFmtId="0" fontId="53" fillId="3" borderId="0" xfId="0" applyFont="1" applyFill="1" applyAlignment="1">
      <alignment horizontal="center" vertical="center" wrapText="1"/>
    </xf>
    <xf numFmtId="0" fontId="50" fillId="3" borderId="0" xfId="0" applyFont="1" applyFill="1" applyAlignment="1">
      <alignment horizontal="center"/>
    </xf>
    <xf numFmtId="0" fontId="48" fillId="11" borderId="0" xfId="0" applyFont="1" applyFill="1"/>
    <xf numFmtId="6" fontId="48" fillId="3" borderId="0" xfId="9" applyNumberFormat="1" applyFont="1" applyFill="1" applyBorder="1" applyProtection="1"/>
    <xf numFmtId="0" fontId="48" fillId="3" borderId="0" xfId="0" applyFont="1" applyFill="1" applyAlignment="1" applyProtection="1">
      <alignment horizontal="center"/>
      <protection hidden="1"/>
    </xf>
    <xf numFmtId="0" fontId="54" fillId="3" borderId="0" xfId="0" applyFont="1" applyFill="1" applyAlignment="1">
      <alignment horizontal="center"/>
    </xf>
    <xf numFmtId="164" fontId="48" fillId="3" borderId="0" xfId="0" applyNumberFormat="1" applyFont="1" applyFill="1"/>
    <xf numFmtId="0" fontId="55" fillId="3" borderId="0" xfId="0" applyFont="1" applyFill="1" applyAlignment="1">
      <alignment horizontal="left" vertical="center" wrapText="1"/>
    </xf>
    <xf numFmtId="0" fontId="51" fillId="3" borderId="0" xfId="0" applyFont="1" applyFill="1" applyAlignment="1">
      <alignment horizontal="left" vertical="center" wrapText="1"/>
    </xf>
    <xf numFmtId="0" fontId="11" fillId="3" borderId="0" xfId="12" applyFont="1" applyFill="1" applyAlignment="1" applyProtection="1">
      <alignment horizontal="left" shrinkToFit="1"/>
      <protection locked="0"/>
    </xf>
    <xf numFmtId="0" fontId="54" fillId="3" borderId="0" xfId="0" applyFont="1" applyFill="1"/>
    <xf numFmtId="6" fontId="38" fillId="13" borderId="0" xfId="9" applyNumberFormat="1" applyFont="1" applyFill="1" applyBorder="1" applyAlignment="1" applyProtection="1">
      <alignment shrinkToFit="1"/>
      <protection hidden="1"/>
    </xf>
    <xf numFmtId="0" fontId="36" fillId="3" borderId="0" xfId="0" applyFont="1" applyFill="1" applyAlignment="1" applyProtection="1">
      <alignment shrinkToFit="1"/>
      <protection locked="0"/>
    </xf>
    <xf numFmtId="0" fontId="56" fillId="3" borderId="0" xfId="0" applyFont="1" applyFill="1"/>
    <xf numFmtId="0" fontId="1" fillId="13" borderId="0" xfId="0" applyFont="1" applyFill="1" applyAlignment="1">
      <alignment horizontal="center"/>
    </xf>
    <xf numFmtId="6" fontId="48" fillId="13" borderId="0" xfId="9" applyNumberFormat="1" applyFont="1" applyFill="1" applyBorder="1" applyProtection="1"/>
    <xf numFmtId="0" fontId="48" fillId="13" borderId="0" xfId="0" applyFont="1" applyFill="1" applyAlignment="1" applyProtection="1">
      <alignment horizontal="center"/>
      <protection hidden="1"/>
    </xf>
    <xf numFmtId="0" fontId="48" fillId="13" borderId="0" xfId="0" applyFont="1" applyFill="1"/>
    <xf numFmtId="0" fontId="50" fillId="5" borderId="0" xfId="0" applyFont="1" applyFill="1"/>
    <xf numFmtId="0" fontId="48" fillId="5" borderId="0" xfId="0" applyFont="1" applyFill="1"/>
    <xf numFmtId="164" fontId="48" fillId="5" borderId="0" xfId="0" applyNumberFormat="1" applyFont="1" applyFill="1"/>
    <xf numFmtId="0" fontId="45" fillId="5" borderId="0" xfId="0" applyFont="1" applyFill="1"/>
    <xf numFmtId="0" fontId="46" fillId="5" borderId="0" xfId="0" applyFont="1" applyFill="1"/>
    <xf numFmtId="0" fontId="57" fillId="5" borderId="0" xfId="0" applyFont="1" applyFill="1" applyAlignment="1">
      <alignment wrapText="1"/>
    </xf>
    <xf numFmtId="165" fontId="46" fillId="5" borderId="0" xfId="0" applyNumberFormat="1" applyFont="1" applyFill="1"/>
    <xf numFmtId="44" fontId="46" fillId="5" borderId="0" xfId="9" applyFont="1" applyFill="1" applyBorder="1" applyProtection="1"/>
    <xf numFmtId="44" fontId="46" fillId="5" borderId="0" xfId="0" applyNumberFormat="1" applyFont="1" applyFill="1"/>
    <xf numFmtId="0" fontId="47" fillId="5" borderId="0" xfId="0" applyFont="1" applyFill="1"/>
    <xf numFmtId="0" fontId="46" fillId="5" borderId="0" xfId="0" applyFont="1" applyFill="1" applyAlignment="1">
      <alignment horizontal="right"/>
    </xf>
    <xf numFmtId="0" fontId="21" fillId="5" borderId="0" xfId="0" applyFont="1" applyFill="1"/>
    <xf numFmtId="0" fontId="58" fillId="5" borderId="0" xfId="0" applyFont="1" applyFill="1"/>
    <xf numFmtId="0" fontId="3" fillId="3" borderId="0" xfId="12" applyFont="1" applyFill="1" applyAlignment="1">
      <alignment horizontal="right"/>
    </xf>
    <xf numFmtId="5" fontId="36" fillId="3" borderId="2" xfId="9" applyNumberFormat="1" applyFont="1" applyFill="1" applyBorder="1" applyAlignment="1" applyProtection="1">
      <alignment horizontal="center" shrinkToFit="1"/>
      <protection locked="0"/>
    </xf>
    <xf numFmtId="5" fontId="36" fillId="3" borderId="38" xfId="9" applyNumberFormat="1" applyFont="1" applyFill="1" applyBorder="1" applyAlignment="1" applyProtection="1">
      <alignment horizontal="center" shrinkToFit="1"/>
      <protection locked="0"/>
    </xf>
    <xf numFmtId="7" fontId="53" fillId="3" borderId="1" xfId="9" applyNumberFormat="1" applyFont="1" applyFill="1" applyBorder="1" applyAlignment="1" applyProtection="1">
      <alignment shrinkToFit="1"/>
      <protection locked="0" hidden="1"/>
    </xf>
    <xf numFmtId="5" fontId="36" fillId="3" borderId="41" xfId="9" applyNumberFormat="1" applyFont="1" applyFill="1" applyBorder="1" applyAlignment="1" applyProtection="1">
      <alignment horizontal="center" shrinkToFit="1"/>
      <protection locked="0"/>
    </xf>
    <xf numFmtId="5" fontId="36" fillId="3" borderId="1" xfId="9" applyNumberFormat="1" applyFont="1" applyFill="1" applyBorder="1" applyAlignment="1" applyProtection="1">
      <alignment horizontal="center" shrinkToFit="1"/>
      <protection locked="0"/>
    </xf>
    <xf numFmtId="0" fontId="22" fillId="3" borderId="0" xfId="0" applyFont="1" applyFill="1" applyAlignment="1">
      <alignment horizontal="center" shrinkToFit="1"/>
    </xf>
    <xf numFmtId="5" fontId="36" fillId="3" borderId="2" xfId="9" applyNumberFormat="1" applyFont="1" applyFill="1" applyBorder="1" applyAlignment="1" applyProtection="1">
      <alignment horizontal="center" shrinkToFit="1"/>
      <protection hidden="1"/>
    </xf>
    <xf numFmtId="5" fontId="36" fillId="3" borderId="38" xfId="9" applyNumberFormat="1" applyFont="1" applyFill="1" applyBorder="1" applyAlignment="1" applyProtection="1">
      <alignment horizontal="center" shrinkToFit="1"/>
      <protection hidden="1"/>
    </xf>
    <xf numFmtId="0" fontId="9" fillId="5" borderId="0" xfId="16" applyFill="1" applyProtection="1">
      <protection hidden="1"/>
    </xf>
    <xf numFmtId="0" fontId="9" fillId="5" borderId="0" xfId="16" applyFill="1" applyAlignment="1" applyProtection="1">
      <alignment horizontal="center"/>
      <protection hidden="1"/>
    </xf>
    <xf numFmtId="0" fontId="23" fillId="3" borderId="0" xfId="16" applyFont="1" applyFill="1" applyProtection="1">
      <protection locked="0"/>
    </xf>
    <xf numFmtId="0" fontId="37" fillId="12" borderId="0" xfId="16" applyFont="1" applyFill="1" applyAlignment="1" applyProtection="1">
      <alignment horizontal="center"/>
      <protection hidden="1"/>
    </xf>
    <xf numFmtId="0" fontId="9" fillId="12" borderId="0" xfId="16" applyFill="1" applyAlignment="1" applyProtection="1">
      <alignment horizontal="center"/>
      <protection hidden="1"/>
    </xf>
    <xf numFmtId="0" fontId="9" fillId="12" borderId="0" xfId="16" applyFill="1" applyProtection="1">
      <protection hidden="1"/>
    </xf>
    <xf numFmtId="0" fontId="37" fillId="12" borderId="0" xfId="16" applyFont="1" applyFill="1" applyAlignment="1" applyProtection="1">
      <alignment horizontal="left"/>
      <protection hidden="1"/>
    </xf>
    <xf numFmtId="40" fontId="2" fillId="12" borderId="0" xfId="16" applyNumberFormat="1" applyFont="1" applyFill="1" applyAlignment="1" applyProtection="1">
      <alignment horizontal="center"/>
      <protection hidden="1"/>
    </xf>
    <xf numFmtId="0" fontId="1" fillId="12" borderId="0" xfId="16" applyFont="1" applyFill="1" applyAlignment="1" applyProtection="1">
      <alignment horizontal="center"/>
      <protection hidden="1"/>
    </xf>
    <xf numFmtId="40" fontId="1" fillId="12" borderId="0" xfId="16" applyNumberFormat="1" applyFont="1" applyFill="1" applyAlignment="1" applyProtection="1">
      <alignment horizontal="center"/>
      <protection hidden="1"/>
    </xf>
    <xf numFmtId="0" fontId="35" fillId="5" borderId="0" xfId="0" applyFont="1" applyFill="1" applyProtection="1">
      <protection hidden="1"/>
    </xf>
    <xf numFmtId="0" fontId="0" fillId="5" borderId="0" xfId="0" applyFill="1" applyProtection="1">
      <protection hidden="1"/>
    </xf>
    <xf numFmtId="0" fontId="37" fillId="5" borderId="0" xfId="16" applyFont="1" applyFill="1" applyAlignment="1" applyProtection="1">
      <alignment horizontal="center"/>
      <protection hidden="1"/>
    </xf>
    <xf numFmtId="43" fontId="9" fillId="5" borderId="0" xfId="1" applyFont="1" applyFill="1" applyBorder="1" applyProtection="1">
      <protection hidden="1"/>
    </xf>
    <xf numFmtId="0" fontId="1" fillId="5" borderId="0" xfId="16" applyFont="1" applyFill="1" applyAlignment="1" applyProtection="1">
      <alignment horizontal="center"/>
      <protection hidden="1"/>
    </xf>
    <xf numFmtId="40" fontId="1" fillId="5" borderId="0" xfId="16" applyNumberFormat="1" applyFont="1" applyFill="1" applyAlignment="1" applyProtection="1">
      <alignment horizontal="center"/>
      <protection hidden="1"/>
    </xf>
    <xf numFmtId="0" fontId="59" fillId="12" borderId="0" xfId="16" applyFont="1" applyFill="1" applyAlignment="1" applyProtection="1">
      <alignment horizontal="center"/>
      <protection hidden="1"/>
    </xf>
    <xf numFmtId="0" fontId="59" fillId="12" borderId="0" xfId="16" applyFont="1" applyFill="1" applyProtection="1">
      <protection hidden="1"/>
    </xf>
    <xf numFmtId="43" fontId="59" fillId="12" borderId="0" xfId="1" applyFont="1" applyFill="1" applyBorder="1" applyProtection="1">
      <protection hidden="1"/>
    </xf>
    <xf numFmtId="40" fontId="59" fillId="12" borderId="0" xfId="16" applyNumberFormat="1" applyFont="1" applyFill="1" applyAlignment="1" applyProtection="1">
      <alignment horizontal="center"/>
      <protection hidden="1"/>
    </xf>
    <xf numFmtId="0" fontId="13" fillId="3" borderId="0" xfId="16" applyFont="1" applyFill="1" applyAlignment="1" applyProtection="1">
      <alignment horizontal="center" vertical="center"/>
      <protection hidden="1"/>
    </xf>
    <xf numFmtId="5" fontId="9" fillId="3" borderId="2" xfId="9" applyNumberFormat="1" applyFont="1" applyFill="1" applyBorder="1" applyAlignment="1" applyProtection="1">
      <alignment horizontal="center" shrinkToFit="1"/>
      <protection locked="0"/>
    </xf>
    <xf numFmtId="5" fontId="9" fillId="3" borderId="0" xfId="9" applyNumberFormat="1" applyFont="1" applyFill="1" applyBorder="1" applyAlignment="1" applyProtection="1">
      <alignment horizontal="center" shrinkToFit="1"/>
      <protection hidden="1"/>
    </xf>
    <xf numFmtId="5" fontId="2" fillId="3" borderId="2" xfId="9" applyNumberFormat="1" applyFont="1" applyFill="1" applyBorder="1" applyAlignment="1" applyProtection="1">
      <alignment horizontal="center" shrinkToFit="1"/>
      <protection locked="0"/>
    </xf>
    <xf numFmtId="5" fontId="32" fillId="0" borderId="2" xfId="9" applyNumberFormat="1" applyFont="1" applyBorder="1" applyAlignment="1" applyProtection="1">
      <alignment horizontal="center" shrinkToFit="1"/>
      <protection locked="0"/>
    </xf>
    <xf numFmtId="7" fontId="9" fillId="3" borderId="0" xfId="9" applyNumberFormat="1" applyFont="1" applyFill="1" applyBorder="1" applyAlignment="1" applyProtection="1">
      <alignment horizontal="center" shrinkToFit="1"/>
      <protection hidden="1"/>
    </xf>
    <xf numFmtId="7" fontId="2" fillId="4" borderId="0" xfId="9" applyNumberFormat="1" applyFont="1" applyFill="1" applyBorder="1" applyAlignment="1" applyProtection="1">
      <alignment horizontal="center" shrinkToFit="1"/>
      <protection hidden="1"/>
    </xf>
    <xf numFmtId="0" fontId="37" fillId="5" borderId="5" xfId="16" applyFont="1" applyFill="1" applyBorder="1" applyAlignment="1" applyProtection="1">
      <alignment horizontal="center"/>
      <protection hidden="1"/>
    </xf>
    <xf numFmtId="0" fontId="0" fillId="5" borderId="5" xfId="0" applyFill="1" applyBorder="1" applyProtection="1">
      <protection hidden="1"/>
    </xf>
    <xf numFmtId="8" fontId="10" fillId="5" borderId="0" xfId="0" applyNumberFormat="1" applyFont="1" applyFill="1" applyAlignment="1" applyProtection="1">
      <alignment horizontal="center" vertical="center" shrinkToFit="1"/>
      <protection hidden="1"/>
    </xf>
    <xf numFmtId="40" fontId="9" fillId="5" borderId="0" xfId="16" applyNumberFormat="1" applyFill="1" applyAlignment="1" applyProtection="1">
      <alignment horizontal="center"/>
      <protection hidden="1"/>
    </xf>
    <xf numFmtId="0" fontId="9" fillId="5" borderId="0" xfId="16" applyFill="1" applyAlignment="1" applyProtection="1">
      <alignment horizontal="center" wrapText="1"/>
      <protection hidden="1"/>
    </xf>
    <xf numFmtId="8" fontId="9" fillId="5" borderId="0" xfId="16" applyNumberFormat="1" applyFill="1" applyAlignment="1" applyProtection="1">
      <alignment horizontal="center"/>
      <protection hidden="1"/>
    </xf>
    <xf numFmtId="7" fontId="1" fillId="3" borderId="1" xfId="16" applyNumberFormat="1" applyFont="1" applyFill="1" applyBorder="1" applyAlignment="1" applyProtection="1">
      <alignment horizontal="center" vertical="center" shrinkToFit="1"/>
      <protection hidden="1"/>
    </xf>
    <xf numFmtId="7" fontId="1" fillId="3" borderId="0" xfId="16" applyNumberFormat="1" applyFont="1" applyFill="1" applyAlignment="1" applyProtection="1">
      <alignment horizontal="center" shrinkToFit="1"/>
      <protection hidden="1"/>
    </xf>
    <xf numFmtId="7" fontId="1" fillId="3" borderId="1" xfId="16" applyNumberFormat="1" applyFont="1" applyFill="1" applyBorder="1" applyAlignment="1" applyProtection="1">
      <alignment horizontal="center" vertical="center" shrinkToFit="1"/>
      <protection locked="0"/>
    </xf>
    <xf numFmtId="7" fontId="1" fillId="3" borderId="0" xfId="16" applyNumberFormat="1" applyFont="1" applyFill="1" applyAlignment="1" applyProtection="1">
      <alignment horizontal="center" vertical="center" shrinkToFit="1"/>
      <protection hidden="1"/>
    </xf>
    <xf numFmtId="7" fontId="1" fillId="3" borderId="1" xfId="9" applyNumberFormat="1" applyFont="1" applyFill="1" applyBorder="1" applyAlignment="1" applyProtection="1">
      <alignment horizontal="center" vertical="center" shrinkToFit="1"/>
      <protection hidden="1"/>
    </xf>
    <xf numFmtId="7" fontId="60" fillId="0" borderId="0" xfId="16" applyNumberFormat="1" applyFont="1" applyAlignment="1" applyProtection="1">
      <alignment horizontal="center" shrinkToFit="1"/>
      <protection hidden="1"/>
    </xf>
    <xf numFmtId="0" fontId="1" fillId="3" borderId="2" xfId="16" applyFont="1" applyFill="1" applyBorder="1" applyAlignment="1" applyProtection="1">
      <alignment horizontal="right" vertical="center" shrinkToFit="1"/>
      <protection hidden="1"/>
    </xf>
    <xf numFmtId="0" fontId="2" fillId="9" borderId="0" xfId="0" applyFont="1" applyFill="1" applyProtection="1">
      <protection hidden="1"/>
    </xf>
    <xf numFmtId="5" fontId="7" fillId="3" borderId="42" xfId="9" applyNumberFormat="1" applyFont="1" applyFill="1" applyBorder="1" applyAlignment="1" applyProtection="1">
      <alignment horizontal="center" shrinkToFit="1"/>
      <protection hidden="1"/>
    </xf>
    <xf numFmtId="0" fontId="50" fillId="3" borderId="0" xfId="0" applyFont="1" applyFill="1" applyAlignment="1">
      <alignment horizontal="right" shrinkToFit="1"/>
    </xf>
    <xf numFmtId="0" fontId="50" fillId="3" borderId="0" xfId="0" applyFont="1" applyFill="1" applyAlignment="1">
      <alignment horizontal="center" vertical="center" wrapText="1"/>
    </xf>
    <xf numFmtId="0" fontId="1" fillId="3" borderId="0" xfId="0" applyFont="1" applyFill="1" applyAlignment="1">
      <alignment horizontal="left" shrinkToFit="1"/>
    </xf>
    <xf numFmtId="0" fontId="7" fillId="3" borderId="0" xfId="12" applyFont="1" applyFill="1" applyAlignment="1">
      <alignment horizontal="right" shrinkToFit="1"/>
    </xf>
    <xf numFmtId="0" fontId="7" fillId="3" borderId="0" xfId="0" applyFont="1" applyFill="1" applyAlignment="1">
      <alignment horizontal="right" shrinkToFit="1"/>
    </xf>
    <xf numFmtId="164" fontId="39" fillId="5" borderId="0" xfId="0" applyNumberFormat="1" applyFont="1" applyFill="1"/>
    <xf numFmtId="0" fontId="61" fillId="3" borderId="0" xfId="0" applyFont="1" applyFill="1" applyAlignment="1">
      <alignment horizontal="left" vertical="center"/>
    </xf>
    <xf numFmtId="0" fontId="50" fillId="3" borderId="0" xfId="0" applyFont="1" applyFill="1" applyAlignment="1" applyProtection="1">
      <alignment horizontal="center" vertical="center" wrapText="1"/>
      <protection hidden="1"/>
    </xf>
    <xf numFmtId="0" fontId="50" fillId="3" borderId="0" xfId="0" applyFont="1" applyFill="1" applyAlignment="1">
      <alignment horizontal="right"/>
    </xf>
    <xf numFmtId="0" fontId="62" fillId="3" borderId="0" xfId="0" applyFont="1" applyFill="1" applyAlignment="1">
      <alignment horizontal="center" vertical="center" shrinkToFit="1"/>
    </xf>
    <xf numFmtId="0" fontId="50" fillId="0" borderId="0" xfId="0" applyFont="1" applyAlignment="1">
      <alignment horizontal="center" shrinkToFit="1"/>
    </xf>
    <xf numFmtId="164" fontId="39" fillId="3" borderId="0" xfId="0" applyNumberFormat="1" applyFont="1" applyFill="1" applyAlignment="1">
      <alignment horizontal="center" vertical="center" wrapText="1"/>
    </xf>
    <xf numFmtId="8" fontId="36" fillId="3" borderId="0" xfId="9" applyNumberFormat="1" applyFont="1" applyFill="1" applyBorder="1" applyAlignment="1" applyProtection="1">
      <alignment horizontal="center" shrinkToFit="1"/>
      <protection hidden="1"/>
    </xf>
    <xf numFmtId="8" fontId="1" fillId="3" borderId="0" xfId="12" applyNumberFormat="1" applyFont="1" applyFill="1" applyAlignment="1" applyProtection="1">
      <alignment horizontal="right"/>
      <protection hidden="1"/>
    </xf>
    <xf numFmtId="0" fontId="63" fillId="3" borderId="0" xfId="0" applyFont="1" applyFill="1" applyAlignment="1" applyProtection="1">
      <alignment horizontal="center" vertical="center" shrinkToFit="1"/>
      <protection locked="0"/>
    </xf>
    <xf numFmtId="0" fontId="50" fillId="0" borderId="0" xfId="0" applyFont="1"/>
    <xf numFmtId="0" fontId="50" fillId="3" borderId="0" xfId="0" applyFont="1" applyFill="1" applyAlignment="1">
      <alignment shrinkToFit="1"/>
    </xf>
    <xf numFmtId="164" fontId="49" fillId="3" borderId="0" xfId="0" applyNumberFormat="1" applyFont="1" applyFill="1"/>
    <xf numFmtId="0" fontId="50" fillId="0" borderId="0" xfId="0" applyFont="1" applyAlignment="1">
      <alignment horizontal="right"/>
    </xf>
    <xf numFmtId="0" fontId="50" fillId="0" borderId="0" xfId="0" applyFont="1" applyAlignment="1">
      <alignment horizontal="center"/>
    </xf>
    <xf numFmtId="6" fontId="36" fillId="3" borderId="0" xfId="9" applyNumberFormat="1" applyFont="1" applyFill="1" applyBorder="1" applyProtection="1"/>
    <xf numFmtId="0" fontId="36" fillId="3" borderId="0" xfId="0" applyFont="1" applyFill="1" applyProtection="1">
      <protection hidden="1"/>
    </xf>
    <xf numFmtId="0" fontId="50" fillId="3" borderId="0" xfId="0" applyFont="1" applyFill="1" applyProtection="1">
      <protection hidden="1"/>
    </xf>
    <xf numFmtId="164" fontId="50" fillId="3" borderId="0" xfId="0" applyNumberFormat="1" applyFont="1" applyFill="1" applyProtection="1">
      <protection hidden="1"/>
    </xf>
    <xf numFmtId="0" fontId="1" fillId="4" borderId="0" xfId="0" applyFont="1" applyFill="1" applyAlignment="1">
      <alignment horizontal="center"/>
    </xf>
    <xf numFmtId="0" fontId="1" fillId="3" borderId="0" xfId="0" applyFont="1" applyFill="1"/>
    <xf numFmtId="6" fontId="36" fillId="3" borderId="0" xfId="9" applyNumberFormat="1" applyFont="1" applyFill="1" applyBorder="1" applyAlignment="1" applyProtection="1">
      <alignment shrinkToFit="1"/>
      <protection hidden="1"/>
    </xf>
    <xf numFmtId="6" fontId="50" fillId="3" borderId="0" xfId="9" applyNumberFormat="1" applyFont="1" applyFill="1" applyBorder="1" applyProtection="1">
      <protection hidden="1"/>
    </xf>
    <xf numFmtId="0" fontId="50" fillId="3" borderId="0" xfId="0" applyFont="1" applyFill="1" applyAlignment="1" applyProtection="1">
      <alignment horizontal="center"/>
      <protection hidden="1"/>
    </xf>
    <xf numFmtId="0" fontId="36" fillId="3" borderId="2" xfId="0" applyFont="1" applyFill="1" applyBorder="1" applyAlignment="1" applyProtection="1">
      <alignment horizontal="center"/>
      <protection hidden="1"/>
    </xf>
    <xf numFmtId="0" fontId="52" fillId="5" borderId="0" xfId="0" applyFont="1" applyFill="1"/>
    <xf numFmtId="0" fontId="49" fillId="5" borderId="0" xfId="0" applyFont="1" applyFill="1"/>
    <xf numFmtId="0" fontId="39" fillId="5" borderId="0" xfId="0" applyFont="1" applyFill="1" applyAlignment="1">
      <alignment horizontal="center" vertical="center" wrapText="1"/>
    </xf>
    <xf numFmtId="0" fontId="64" fillId="5" borderId="0" xfId="0" applyFont="1" applyFill="1"/>
    <xf numFmtId="7" fontId="36" fillId="3" borderId="1" xfId="9" applyNumberFormat="1" applyFont="1" applyFill="1" applyBorder="1" applyAlignment="1" applyProtection="1">
      <alignment horizontal="center" shrinkToFit="1"/>
      <protection hidden="1"/>
    </xf>
    <xf numFmtId="0" fontId="65" fillId="3" borderId="0" xfId="0" applyFont="1" applyFill="1"/>
    <xf numFmtId="0" fontId="51" fillId="3" borderId="0" xfId="0" applyFont="1" applyFill="1" applyAlignment="1">
      <alignment vertical="center" wrapText="1"/>
    </xf>
    <xf numFmtId="0" fontId="52" fillId="3" borderId="0" xfId="0" applyFont="1" applyFill="1" applyAlignment="1">
      <alignment horizontal="left" vertical="center" shrinkToFit="1"/>
    </xf>
    <xf numFmtId="0" fontId="7" fillId="3" borderId="0" xfId="12" applyFont="1" applyFill="1" applyAlignment="1" applyProtection="1">
      <alignment horizontal="center" shrinkToFit="1"/>
      <protection locked="0"/>
    </xf>
    <xf numFmtId="0" fontId="65" fillId="5" borderId="0" xfId="0" applyFont="1" applyFill="1"/>
    <xf numFmtId="44" fontId="52" fillId="5" borderId="0" xfId="0" applyNumberFormat="1" applyFont="1" applyFill="1"/>
    <xf numFmtId="44" fontId="45" fillId="5" borderId="0" xfId="0" applyNumberFormat="1" applyFont="1" applyFill="1"/>
    <xf numFmtId="0" fontId="48" fillId="7" borderId="0" xfId="0" applyFont="1" applyFill="1" applyAlignment="1" applyProtection="1">
      <alignment horizontal="center"/>
      <protection hidden="1"/>
    </xf>
    <xf numFmtId="0" fontId="50" fillId="11" borderId="0" xfId="0" applyFont="1" applyFill="1"/>
    <xf numFmtId="167" fontId="7" fillId="3" borderId="0" xfId="19" applyNumberFormat="1" applyFont="1" applyFill="1" applyBorder="1" applyAlignment="1" applyProtection="1">
      <alignment shrinkToFit="1"/>
    </xf>
    <xf numFmtId="0" fontId="50" fillId="3" borderId="0" xfId="0" applyFont="1" applyFill="1" applyAlignment="1">
      <alignment horizontal="center" shrinkToFit="1"/>
    </xf>
    <xf numFmtId="0" fontId="66" fillId="3" borderId="0" xfId="0" applyFont="1" applyFill="1"/>
    <xf numFmtId="164" fontId="50" fillId="3" borderId="0" xfId="0" applyNumberFormat="1" applyFont="1" applyFill="1"/>
    <xf numFmtId="0" fontId="66" fillId="5" borderId="0" xfId="0" applyFont="1" applyFill="1"/>
    <xf numFmtId="6" fontId="36" fillId="3" borderId="0" xfId="9" applyNumberFormat="1" applyFont="1" applyFill="1" applyBorder="1" applyAlignment="1" applyProtection="1">
      <alignment shrinkToFit="1"/>
    </xf>
    <xf numFmtId="2" fontId="66" fillId="5" borderId="0" xfId="0" applyNumberFormat="1" applyFont="1" applyFill="1"/>
    <xf numFmtId="0" fontId="7" fillId="3" borderId="0" xfId="12" applyFont="1" applyFill="1" applyAlignment="1" applyProtection="1">
      <alignment horizontal="left" shrinkToFit="1"/>
      <protection locked="0"/>
    </xf>
    <xf numFmtId="6" fontId="50" fillId="3" borderId="0" xfId="9" applyNumberFormat="1" applyFont="1" applyFill="1" applyBorder="1" applyProtection="1"/>
    <xf numFmtId="0" fontId="24" fillId="3" borderId="0" xfId="12" applyFont="1" applyFill="1" applyAlignment="1" applyProtection="1">
      <alignment horizontal="center" shrinkToFit="1"/>
      <protection locked="0"/>
    </xf>
    <xf numFmtId="5" fontId="7" fillId="3" borderId="2" xfId="9" applyNumberFormat="1" applyFont="1" applyFill="1" applyBorder="1" applyAlignment="1" applyProtection="1">
      <alignment horizontal="center" shrinkToFit="1"/>
      <protection hidden="1"/>
    </xf>
    <xf numFmtId="8" fontId="36" fillId="3" borderId="0" xfId="9" applyNumberFormat="1" applyFont="1" applyFill="1" applyBorder="1" applyAlignment="1" applyProtection="1">
      <alignment shrinkToFit="1"/>
      <protection hidden="1"/>
    </xf>
    <xf numFmtId="0" fontId="8" fillId="3" borderId="0" xfId="0" applyFont="1" applyFill="1" applyAlignment="1">
      <alignment wrapText="1"/>
    </xf>
    <xf numFmtId="0" fontId="7" fillId="3" borderId="0" xfId="12" applyFont="1" applyFill="1" applyAlignment="1">
      <alignment horizontal="left" shrinkToFit="1"/>
    </xf>
    <xf numFmtId="0" fontId="8" fillId="12" borderId="0" xfId="0" applyFont="1" applyFill="1" applyAlignment="1">
      <alignment vertical="center" wrapText="1"/>
    </xf>
    <xf numFmtId="5" fontId="7" fillId="3" borderId="1" xfId="9" applyNumberFormat="1" applyFont="1" applyFill="1" applyBorder="1" applyAlignment="1" applyProtection="1">
      <alignment horizontal="center" shrinkToFit="1"/>
      <protection hidden="1"/>
    </xf>
    <xf numFmtId="5" fontId="7" fillId="3" borderId="38" xfId="9" applyNumberFormat="1" applyFont="1" applyFill="1" applyBorder="1" applyAlignment="1" applyProtection="1">
      <alignment horizontal="center" shrinkToFit="1"/>
      <protection hidden="1"/>
    </xf>
    <xf numFmtId="10" fontId="7" fillId="3" borderId="0" xfId="9" applyNumberFormat="1" applyFont="1" applyFill="1" applyBorder="1" applyAlignment="1" applyProtection="1">
      <alignment horizontal="center" shrinkToFit="1"/>
      <protection locked="0" hidden="1"/>
    </xf>
    <xf numFmtId="5" fontId="7" fillId="3" borderId="2" xfId="0" applyNumberFormat="1" applyFont="1" applyFill="1" applyBorder="1" applyAlignment="1">
      <alignment horizontal="center" shrinkToFit="1"/>
    </xf>
    <xf numFmtId="0" fontId="3" fillId="3" borderId="0" xfId="0" applyFont="1" applyFill="1" applyAlignment="1" applyProtection="1">
      <alignment shrinkToFit="1"/>
      <protection hidden="1"/>
    </xf>
    <xf numFmtId="0" fontId="2" fillId="4" borderId="0" xfId="0" applyFont="1" applyFill="1" applyAlignment="1" applyProtection="1">
      <alignment horizontal="center"/>
      <protection hidden="1"/>
    </xf>
    <xf numFmtId="0" fontId="1" fillId="3" borderId="0" xfId="0" applyFont="1" applyFill="1" applyAlignment="1" applyProtection="1">
      <alignment horizontal="center"/>
      <protection hidden="1"/>
    </xf>
    <xf numFmtId="0" fontId="1" fillId="9" borderId="0" xfId="0" applyFont="1" applyFill="1" applyAlignment="1" applyProtection="1">
      <alignment horizontal="center"/>
      <protection hidden="1"/>
    </xf>
    <xf numFmtId="0" fontId="1" fillId="3" borderId="0" xfId="0" applyFont="1" applyFill="1" applyAlignment="1" applyProtection="1">
      <alignment horizontal="left" shrinkToFit="1"/>
      <protection hidden="1"/>
    </xf>
    <xf numFmtId="8" fontId="1" fillId="9" borderId="0" xfId="12" applyNumberFormat="1" applyFont="1" applyFill="1" applyAlignment="1" applyProtection="1">
      <alignment horizontal="right"/>
      <protection hidden="1"/>
    </xf>
    <xf numFmtId="7" fontId="36" fillId="3" borderId="1" xfId="9" applyNumberFormat="1" applyFont="1" applyFill="1" applyBorder="1" applyAlignment="1" applyProtection="1">
      <alignment shrinkToFit="1"/>
      <protection hidden="1"/>
    </xf>
    <xf numFmtId="164" fontId="46" fillId="3" borderId="0" xfId="0" applyNumberFormat="1" applyFont="1" applyFill="1"/>
    <xf numFmtId="0" fontId="36" fillId="3" borderId="0" xfId="0" applyFont="1" applyFill="1" applyAlignment="1">
      <alignment horizontal="right" vertical="center" shrinkToFit="1"/>
    </xf>
    <xf numFmtId="8" fontId="50" fillId="3" borderId="0" xfId="9" applyNumberFormat="1" applyFont="1" applyFill="1" applyBorder="1" applyProtection="1">
      <protection hidden="1"/>
    </xf>
    <xf numFmtId="0" fontId="67" fillId="5" borderId="0" xfId="0" applyFont="1" applyFill="1"/>
    <xf numFmtId="7" fontId="9" fillId="3" borderId="0" xfId="9" applyNumberFormat="1" applyFont="1" applyFill="1" applyBorder="1" applyAlignment="1" applyProtection="1">
      <alignment shrinkToFit="1"/>
      <protection hidden="1"/>
    </xf>
    <xf numFmtId="0" fontId="39" fillId="3" borderId="0" xfId="0" applyFont="1" applyFill="1" applyAlignment="1">
      <alignment horizontal="right" vertical="center" wrapText="1" shrinkToFit="1"/>
    </xf>
    <xf numFmtId="0" fontId="39" fillId="3" borderId="0" xfId="0" applyFont="1" applyFill="1" applyAlignment="1">
      <alignment horizontal="right" vertical="center" wrapText="1"/>
    </xf>
    <xf numFmtId="164" fontId="42" fillId="3" borderId="0" xfId="0" applyNumberFormat="1" applyFont="1" applyFill="1"/>
    <xf numFmtId="8" fontId="39" fillId="3" borderId="0" xfId="9" applyNumberFormat="1" applyFont="1" applyFill="1" applyBorder="1" applyAlignment="1" applyProtection="1">
      <alignment shrinkToFit="1"/>
      <protection hidden="1"/>
    </xf>
    <xf numFmtId="8" fontId="39" fillId="3" borderId="0" xfId="9" applyNumberFormat="1" applyFont="1" applyFill="1" applyBorder="1" applyAlignment="1" applyProtection="1">
      <alignment horizontal="center" shrinkToFit="1"/>
      <protection hidden="1"/>
    </xf>
    <xf numFmtId="7" fontId="39" fillId="3" borderId="1" xfId="9" applyNumberFormat="1" applyFont="1" applyFill="1" applyBorder="1" applyAlignment="1" applyProtection="1">
      <alignment horizontal="center" shrinkToFit="1"/>
      <protection hidden="1"/>
    </xf>
    <xf numFmtId="8" fontId="39" fillId="3" borderId="0" xfId="9" applyNumberFormat="1" applyFont="1" applyFill="1" applyBorder="1" applyProtection="1">
      <protection hidden="1"/>
    </xf>
    <xf numFmtId="8" fontId="50" fillId="13" borderId="0" xfId="9" applyNumberFormat="1" applyFont="1" applyFill="1" applyBorder="1" applyProtection="1">
      <protection hidden="1"/>
    </xf>
    <xf numFmtId="164" fontId="48" fillId="13" borderId="0" xfId="0" applyNumberFormat="1" applyFont="1" applyFill="1"/>
    <xf numFmtId="10" fontId="52" fillId="5" borderId="0" xfId="0" applyNumberFormat="1" applyFont="1" applyFill="1"/>
    <xf numFmtId="0" fontId="1" fillId="13" borderId="0" xfId="0" applyFont="1" applyFill="1"/>
    <xf numFmtId="0" fontId="53" fillId="3" borderId="0" xfId="0" applyFont="1" applyFill="1" applyAlignment="1">
      <alignment horizontal="center" vertical="center" shrinkToFit="1"/>
    </xf>
    <xf numFmtId="6" fontId="7" fillId="3" borderId="0" xfId="9" applyNumberFormat="1" applyFont="1" applyFill="1" applyBorder="1" applyAlignment="1" applyProtection="1">
      <alignment horizontal="center" shrinkToFit="1"/>
      <protection hidden="1"/>
    </xf>
    <xf numFmtId="0" fontId="11" fillId="3" borderId="0" xfId="12" applyFont="1" applyFill="1" applyAlignment="1" applyProtection="1">
      <alignment horizontal="center" shrinkToFit="1"/>
      <protection locked="0"/>
    </xf>
    <xf numFmtId="0" fontId="12" fillId="5" borderId="0" xfId="0" applyFont="1" applyFill="1" applyAlignment="1">
      <alignment vertical="center" wrapText="1"/>
    </xf>
    <xf numFmtId="5" fontId="38" fillId="3" borderId="2" xfId="9" applyNumberFormat="1" applyFont="1" applyFill="1" applyBorder="1" applyAlignment="1" applyProtection="1">
      <alignment horizontal="center" shrinkToFit="1"/>
      <protection locked="0"/>
    </xf>
    <xf numFmtId="5" fontId="38" fillId="3" borderId="38" xfId="9" applyNumberFormat="1" applyFont="1" applyFill="1" applyBorder="1" applyAlignment="1" applyProtection="1">
      <alignment horizontal="center" shrinkToFit="1"/>
      <protection locked="0"/>
    </xf>
    <xf numFmtId="37" fontId="38" fillId="3" borderId="2" xfId="9" applyNumberFormat="1" applyFont="1" applyFill="1" applyBorder="1" applyAlignment="1" applyProtection="1">
      <alignment horizontal="center" shrinkToFit="1"/>
      <protection locked="0"/>
    </xf>
    <xf numFmtId="37" fontId="38" fillId="3" borderId="38" xfId="9" applyNumberFormat="1" applyFont="1" applyFill="1" applyBorder="1" applyAlignment="1" applyProtection="1">
      <alignment horizontal="center" shrinkToFit="1"/>
      <protection locked="0"/>
    </xf>
    <xf numFmtId="37" fontId="7" fillId="3" borderId="38" xfId="9" applyNumberFormat="1" applyFont="1" applyFill="1" applyBorder="1" applyAlignment="1" applyProtection="1">
      <alignment horizontal="center" shrinkToFit="1"/>
      <protection hidden="1"/>
    </xf>
    <xf numFmtId="39" fontId="7" fillId="3" borderId="2" xfId="0" applyNumberFormat="1" applyFont="1" applyFill="1" applyBorder="1" applyAlignment="1">
      <alignment horizontal="center" shrinkToFit="1"/>
    </xf>
    <xf numFmtId="39" fontId="38" fillId="3" borderId="38" xfId="9" applyNumberFormat="1" applyFont="1" applyFill="1" applyBorder="1" applyAlignment="1" applyProtection="1">
      <alignment horizontal="center" shrinkToFit="1"/>
      <protection locked="0"/>
    </xf>
    <xf numFmtId="39" fontId="7" fillId="3" borderId="38" xfId="0" applyNumberFormat="1" applyFont="1" applyFill="1" applyBorder="1" applyAlignment="1">
      <alignment horizontal="center" shrinkToFit="1"/>
    </xf>
    <xf numFmtId="39" fontId="7" fillId="3" borderId="42" xfId="9" applyNumberFormat="1" applyFont="1" applyFill="1" applyBorder="1" applyAlignment="1" applyProtection="1">
      <alignment horizontal="center" shrinkToFit="1"/>
      <protection hidden="1"/>
    </xf>
    <xf numFmtId="5" fontId="7" fillId="3" borderId="38" xfId="0" applyNumberFormat="1" applyFont="1" applyFill="1" applyBorder="1" applyAlignment="1">
      <alignment horizontal="center" shrinkToFit="1"/>
    </xf>
    <xf numFmtId="0" fontId="7" fillId="0" borderId="0" xfId="0" applyFont="1" applyAlignment="1" applyProtection="1">
      <alignment horizontal="right" shrinkToFit="1"/>
      <protection hidden="1"/>
    </xf>
    <xf numFmtId="0" fontId="12" fillId="3" borderId="0" xfId="0" applyFont="1" applyFill="1" applyAlignment="1">
      <alignment wrapText="1"/>
    </xf>
    <xf numFmtId="0" fontId="38" fillId="3" borderId="2" xfId="0" applyFont="1" applyFill="1" applyBorder="1" applyAlignment="1" applyProtection="1">
      <alignment horizontal="center"/>
      <protection hidden="1"/>
    </xf>
    <xf numFmtId="0" fontId="38" fillId="3" borderId="0" xfId="0" applyFont="1" applyFill="1" applyProtection="1">
      <protection hidden="1"/>
    </xf>
    <xf numFmtId="6" fontId="38" fillId="3" borderId="0" xfId="9" applyNumberFormat="1" applyFont="1" applyFill="1" applyBorder="1" applyProtection="1"/>
    <xf numFmtId="6" fontId="38" fillId="3" borderId="0" xfId="9" applyNumberFormat="1" applyFont="1" applyFill="1" applyBorder="1" applyAlignment="1" applyProtection="1">
      <alignment shrinkToFit="1"/>
    </xf>
    <xf numFmtId="0" fontId="38" fillId="3" borderId="0" xfId="0" applyFont="1" applyFill="1" applyAlignment="1" applyProtection="1">
      <alignment horizontal="center"/>
      <protection hidden="1"/>
    </xf>
    <xf numFmtId="0" fontId="11" fillId="3" borderId="0" xfId="0" applyFont="1" applyFill="1" applyAlignment="1">
      <alignment shrinkToFit="1"/>
    </xf>
    <xf numFmtId="0" fontId="11" fillId="3" borderId="0" xfId="0" applyFont="1" applyFill="1" applyAlignment="1">
      <alignment horizontal="left" shrinkToFit="1"/>
    </xf>
    <xf numFmtId="6" fontId="38" fillId="3" borderId="0" xfId="9" applyNumberFormat="1" applyFont="1" applyFill="1" applyBorder="1" applyAlignment="1" applyProtection="1">
      <alignment shrinkToFit="1"/>
      <protection hidden="1"/>
    </xf>
    <xf numFmtId="0" fontId="38" fillId="3" borderId="0" xfId="0" applyFont="1" applyFill="1" applyAlignment="1" applyProtection="1">
      <alignment horizontal="center" shrinkToFit="1"/>
      <protection hidden="1"/>
    </xf>
    <xf numFmtId="6" fontId="7" fillId="3" borderId="0" xfId="0" applyNumberFormat="1" applyFont="1" applyFill="1" applyAlignment="1">
      <alignment shrinkToFit="1"/>
    </xf>
    <xf numFmtId="0" fontId="1" fillId="3" borderId="0" xfId="0" applyFont="1" applyFill="1" applyAlignment="1" applyProtection="1">
      <alignment horizontal="center" vertical="center" shrinkToFit="1"/>
      <protection locked="0"/>
    </xf>
    <xf numFmtId="0" fontId="11" fillId="3" borderId="0" xfId="12" applyFont="1" applyFill="1" applyAlignment="1">
      <alignment horizontal="left" shrinkToFit="1"/>
    </xf>
    <xf numFmtId="0" fontId="52" fillId="12" borderId="0" xfId="0" applyFont="1" applyFill="1"/>
    <xf numFmtId="0" fontId="65" fillId="12" borderId="0" xfId="0" applyFont="1" applyFill="1"/>
    <xf numFmtId="0" fontId="66" fillId="12" borderId="0" xfId="0" applyFont="1" applyFill="1"/>
    <xf numFmtId="44" fontId="52" fillId="12" borderId="0" xfId="0" applyNumberFormat="1" applyFont="1" applyFill="1"/>
    <xf numFmtId="0" fontId="7" fillId="0" borderId="0" xfId="0" applyFont="1" applyAlignment="1" applyProtection="1">
      <alignment shrinkToFit="1"/>
      <protection hidden="1"/>
    </xf>
    <xf numFmtId="0" fontId="48" fillId="5" borderId="0" xfId="0" applyFont="1" applyFill="1" applyProtection="1">
      <protection hidden="1"/>
    </xf>
    <xf numFmtId="0" fontId="48" fillId="0" borderId="0" xfId="0" applyFont="1" applyProtection="1">
      <protection hidden="1"/>
    </xf>
    <xf numFmtId="0" fontId="46" fillId="0" borderId="0" xfId="0" applyFont="1" applyProtection="1">
      <protection hidden="1"/>
    </xf>
    <xf numFmtId="0" fontId="47" fillId="0" borderId="0" xfId="0" applyFont="1" applyProtection="1">
      <protection hidden="1"/>
    </xf>
    <xf numFmtId="0" fontId="20" fillId="3" borderId="0" xfId="0" applyFont="1" applyFill="1" applyProtection="1">
      <protection hidden="1"/>
    </xf>
    <xf numFmtId="0" fontId="48" fillId="3" borderId="0" xfId="0" applyFont="1" applyFill="1" applyProtection="1">
      <protection hidden="1"/>
    </xf>
    <xf numFmtId="0" fontId="68" fillId="5" borderId="0" xfId="0" applyFont="1" applyFill="1" applyProtection="1">
      <protection hidden="1"/>
    </xf>
    <xf numFmtId="0" fontId="46" fillId="5" borderId="0" xfId="0" applyFont="1" applyFill="1" applyProtection="1">
      <protection hidden="1"/>
    </xf>
    <xf numFmtId="0" fontId="47" fillId="5" borderId="0" xfId="0" applyFont="1" applyFill="1" applyProtection="1">
      <protection hidden="1"/>
    </xf>
    <xf numFmtId="0" fontId="50" fillId="9" borderId="0" xfId="0" applyFont="1" applyFill="1" applyAlignment="1" applyProtection="1">
      <alignment horizontal="right"/>
      <protection hidden="1"/>
    </xf>
    <xf numFmtId="0" fontId="62" fillId="3" borderId="0" xfId="0" applyFont="1" applyFill="1" applyAlignment="1" applyProtection="1">
      <alignment horizontal="center" vertical="center" shrinkToFit="1"/>
      <protection hidden="1"/>
    </xf>
    <xf numFmtId="0" fontId="50" fillId="0" borderId="0" xfId="0" applyFont="1" applyAlignment="1" applyProtection="1">
      <alignment horizontal="center" shrinkToFit="1"/>
      <protection locked="0"/>
    </xf>
    <xf numFmtId="0" fontId="50" fillId="0" borderId="0" xfId="0" applyFont="1" applyAlignment="1" applyProtection="1">
      <alignment horizontal="center" shrinkToFit="1"/>
      <protection hidden="1"/>
    </xf>
    <xf numFmtId="0" fontId="36" fillId="3" borderId="0" xfId="0" applyFont="1" applyFill="1" applyAlignment="1" applyProtection="1">
      <alignment horizontal="center" vertical="center" wrapText="1"/>
      <protection hidden="1"/>
    </xf>
    <xf numFmtId="164" fontId="39" fillId="3" borderId="0" xfId="0" applyNumberFormat="1" applyFont="1" applyFill="1" applyAlignment="1" applyProtection="1">
      <alignment horizontal="center" vertical="center" wrapText="1"/>
      <protection hidden="1"/>
    </xf>
    <xf numFmtId="0" fontId="48" fillId="0" borderId="0" xfId="0" applyFont="1" applyAlignment="1" applyProtection="1">
      <alignment horizontal="right"/>
      <protection hidden="1"/>
    </xf>
    <xf numFmtId="0" fontId="48" fillId="0" borderId="0" xfId="0" applyFont="1" applyAlignment="1" applyProtection="1">
      <alignment horizontal="center"/>
      <protection hidden="1"/>
    </xf>
    <xf numFmtId="164" fontId="48" fillId="3" borderId="0" xfId="0" applyNumberFormat="1" applyFont="1" applyFill="1" applyProtection="1">
      <protection hidden="1"/>
    </xf>
    <xf numFmtId="164" fontId="40" fillId="3" borderId="0" xfId="0" applyNumberFormat="1" applyFont="1" applyFill="1" applyProtection="1">
      <protection hidden="1"/>
    </xf>
    <xf numFmtId="0" fontId="69" fillId="5" borderId="0" xfId="0" applyFont="1" applyFill="1" applyProtection="1">
      <protection hidden="1"/>
    </xf>
    <xf numFmtId="6" fontId="70" fillId="3" borderId="0" xfId="9" applyNumberFormat="1" applyFont="1" applyFill="1" applyBorder="1" applyAlignment="1" applyProtection="1">
      <alignment horizontal="center"/>
      <protection locked="0"/>
    </xf>
    <xf numFmtId="6" fontId="70" fillId="3" borderId="0" xfId="9" applyNumberFormat="1" applyFont="1" applyFill="1" applyBorder="1" applyProtection="1">
      <protection hidden="1"/>
    </xf>
    <xf numFmtId="6" fontId="48" fillId="9" borderId="0" xfId="9" applyNumberFormat="1" applyFont="1" applyFill="1" applyBorder="1" applyProtection="1">
      <protection hidden="1"/>
    </xf>
    <xf numFmtId="0" fontId="48" fillId="9" borderId="0" xfId="0" applyFont="1" applyFill="1" applyAlignment="1" applyProtection="1">
      <alignment horizontal="center"/>
      <protection hidden="1"/>
    </xf>
    <xf numFmtId="0" fontId="50" fillId="3" borderId="0" xfId="0" applyFont="1" applyFill="1" applyAlignment="1" applyProtection="1">
      <alignment horizontal="right" shrinkToFit="1"/>
      <protection hidden="1"/>
    </xf>
    <xf numFmtId="6" fontId="48" fillId="3" borderId="0" xfId="9" applyNumberFormat="1" applyFont="1" applyFill="1" applyBorder="1" applyProtection="1">
      <protection hidden="1"/>
    </xf>
    <xf numFmtId="0" fontId="54" fillId="3" borderId="0" xfId="0" applyFont="1" applyFill="1" applyAlignment="1">
      <alignment horizontal="left" vertical="center" shrinkToFit="1"/>
    </xf>
    <xf numFmtId="0" fontId="39" fillId="3" borderId="0" xfId="0" applyFont="1" applyFill="1" applyAlignment="1">
      <alignment horizontal="center" shrinkToFit="1"/>
    </xf>
    <xf numFmtId="0" fontId="50" fillId="3" borderId="0" xfId="0" applyFont="1" applyFill="1" applyAlignment="1" applyProtection="1">
      <alignment horizontal="right"/>
      <protection hidden="1"/>
    </xf>
    <xf numFmtId="0" fontId="7" fillId="3" borderId="0" xfId="0" applyFont="1" applyFill="1" applyAlignment="1">
      <alignment horizontal="left" shrinkToFit="1"/>
    </xf>
    <xf numFmtId="0" fontId="1" fillId="3" borderId="0" xfId="0" applyFont="1" applyFill="1" applyAlignment="1">
      <alignment horizontal="center" shrinkToFit="1"/>
    </xf>
    <xf numFmtId="8" fontId="36" fillId="3" borderId="0" xfId="9" applyNumberFormat="1" applyFont="1" applyFill="1" applyBorder="1" applyAlignment="1" applyProtection="1">
      <alignment horizontal="center"/>
      <protection hidden="1"/>
    </xf>
    <xf numFmtId="7" fontId="7" fillId="3" borderId="1" xfId="12" applyNumberFormat="1" applyFont="1" applyFill="1" applyBorder="1" applyAlignment="1" applyProtection="1">
      <alignment horizontal="center" shrinkToFit="1"/>
      <protection hidden="1"/>
    </xf>
    <xf numFmtId="8" fontId="36" fillId="3" borderId="0" xfId="9" applyNumberFormat="1" applyFont="1" applyFill="1" applyBorder="1" applyAlignment="1" applyProtection="1">
      <alignment horizontal="center"/>
      <protection locked="0"/>
    </xf>
    <xf numFmtId="0" fontId="58" fillId="5" borderId="0" xfId="0" applyFont="1" applyFill="1" applyProtection="1">
      <protection hidden="1"/>
    </xf>
    <xf numFmtId="0" fontId="44" fillId="5" borderId="0" xfId="0" applyFont="1" applyFill="1" applyAlignment="1" applyProtection="1">
      <alignment horizontal="center" vertical="center" wrapText="1"/>
      <protection hidden="1"/>
    </xf>
    <xf numFmtId="6" fontId="48" fillId="3" borderId="14" xfId="9" applyNumberFormat="1" applyFont="1" applyFill="1" applyBorder="1" applyAlignment="1" applyProtection="1">
      <alignment horizontal="center"/>
      <protection locked="0"/>
    </xf>
    <xf numFmtId="6" fontId="48" fillId="3" borderId="0" xfId="9" applyNumberFormat="1" applyFont="1" applyFill="1" applyBorder="1" applyAlignment="1" applyProtection="1">
      <alignment horizontal="right"/>
      <protection hidden="1"/>
    </xf>
    <xf numFmtId="6" fontId="70" fillId="3" borderId="14" xfId="9" applyNumberFormat="1" applyFont="1" applyFill="1" applyBorder="1" applyAlignment="1" applyProtection="1">
      <alignment horizontal="center"/>
      <protection locked="0"/>
    </xf>
    <xf numFmtId="8" fontId="50" fillId="3" borderId="0" xfId="9" applyNumberFormat="1" applyFont="1" applyFill="1" applyBorder="1" applyAlignment="1" applyProtection="1">
      <alignment horizontal="center"/>
      <protection locked="0"/>
    </xf>
    <xf numFmtId="3" fontId="63" fillId="3" borderId="0" xfId="0" applyNumberFormat="1" applyFont="1" applyFill="1" applyAlignment="1" applyProtection="1">
      <alignment horizontal="center" vertical="center" shrinkToFit="1"/>
      <protection locked="0"/>
    </xf>
    <xf numFmtId="0" fontId="66" fillId="5" borderId="0" xfId="0" applyFont="1" applyFill="1" applyAlignment="1">
      <alignment horizontal="left" vertical="center" wrapText="1" shrinkToFit="1"/>
    </xf>
    <xf numFmtId="164" fontId="46" fillId="5" borderId="0" xfId="0" applyNumberFormat="1" applyFont="1" applyFill="1"/>
    <xf numFmtId="0" fontId="1" fillId="5" borderId="0" xfId="0" applyFont="1" applyFill="1"/>
    <xf numFmtId="0" fontId="1" fillId="5" borderId="0" xfId="0" applyFont="1" applyFill="1" applyAlignment="1">
      <alignment horizontal="center"/>
    </xf>
    <xf numFmtId="6" fontId="48" fillId="5" borderId="0" xfId="9" applyNumberFormat="1" applyFont="1" applyFill="1" applyBorder="1" applyProtection="1"/>
    <xf numFmtId="0" fontId="48" fillId="5" borderId="0" xfId="0" applyFont="1" applyFill="1" applyAlignment="1" applyProtection="1">
      <alignment horizontal="center"/>
      <protection hidden="1"/>
    </xf>
    <xf numFmtId="8" fontId="50" fillId="5" borderId="0" xfId="9" applyNumberFormat="1" applyFont="1" applyFill="1" applyBorder="1" applyProtection="1">
      <protection hidden="1"/>
    </xf>
    <xf numFmtId="0" fontId="67" fillId="5" borderId="0" xfId="0" applyFont="1" applyFill="1" applyProtection="1">
      <protection hidden="1"/>
    </xf>
    <xf numFmtId="0" fontId="67" fillId="5" borderId="0" xfId="0" applyFont="1" applyFill="1" applyAlignment="1">
      <alignment horizontal="right"/>
    </xf>
    <xf numFmtId="14" fontId="67" fillId="5" borderId="0" xfId="0" applyNumberFormat="1" applyFont="1" applyFill="1" applyProtection="1">
      <protection hidden="1"/>
    </xf>
    <xf numFmtId="0" fontId="20" fillId="5" borderId="0" xfId="0" applyFont="1" applyFill="1"/>
    <xf numFmtId="0" fontId="71" fillId="5" borderId="0" xfId="0" applyFont="1" applyFill="1" applyAlignment="1" applyProtection="1">
      <alignment horizontal="center" vertical="center" wrapText="1"/>
      <protection hidden="1"/>
    </xf>
    <xf numFmtId="0" fontId="20" fillId="5" borderId="0" xfId="0" applyFont="1" applyFill="1" applyProtection="1">
      <protection hidden="1"/>
    </xf>
    <xf numFmtId="0" fontId="21" fillId="5" borderId="0" xfId="0" applyFont="1" applyFill="1" applyProtection="1">
      <protection hidden="1"/>
    </xf>
    <xf numFmtId="0" fontId="50" fillId="5" borderId="0" xfId="0" applyFont="1" applyFill="1" applyAlignment="1" applyProtection="1">
      <alignment horizontal="right"/>
      <protection hidden="1"/>
    </xf>
    <xf numFmtId="14" fontId="48" fillId="5" borderId="0" xfId="0" applyNumberFormat="1" applyFont="1" applyFill="1" applyProtection="1">
      <protection hidden="1"/>
    </xf>
    <xf numFmtId="0" fontId="1" fillId="7" borderId="0" xfId="0" applyFont="1" applyFill="1" applyAlignment="1" applyProtection="1">
      <alignment horizontal="center"/>
      <protection hidden="1"/>
    </xf>
    <xf numFmtId="0" fontId="2" fillId="7" borderId="0" xfId="0" applyFont="1" applyFill="1" applyProtection="1">
      <protection hidden="1"/>
    </xf>
    <xf numFmtId="0" fontId="50" fillId="7" borderId="0" xfId="0" applyFont="1" applyFill="1" applyAlignment="1" applyProtection="1">
      <alignment horizontal="right"/>
      <protection hidden="1"/>
    </xf>
    <xf numFmtId="6" fontId="48" fillId="7" borderId="0" xfId="9" applyNumberFormat="1" applyFont="1" applyFill="1" applyBorder="1" applyProtection="1">
      <protection hidden="1"/>
    </xf>
    <xf numFmtId="8" fontId="1" fillId="7" borderId="0" xfId="12" applyNumberFormat="1" applyFont="1" applyFill="1" applyAlignment="1" applyProtection="1">
      <alignment horizontal="right"/>
      <protection hidden="1"/>
    </xf>
    <xf numFmtId="0" fontId="59" fillId="5" borderId="0" xfId="16" applyFont="1" applyFill="1" applyAlignment="1" applyProtection="1">
      <alignment shrinkToFit="1"/>
      <protection hidden="1"/>
    </xf>
    <xf numFmtId="0" fontId="2" fillId="5" borderId="0" xfId="16" applyFont="1" applyFill="1" applyProtection="1">
      <protection hidden="1"/>
    </xf>
    <xf numFmtId="0" fontId="70" fillId="5" borderId="0" xfId="16" applyFont="1" applyFill="1" applyAlignment="1" applyProtection="1">
      <alignment horizontal="center"/>
      <protection hidden="1"/>
    </xf>
    <xf numFmtId="164" fontId="49" fillId="5" borderId="0" xfId="0" applyNumberFormat="1" applyFont="1" applyFill="1"/>
    <xf numFmtId="164" fontId="50" fillId="5" borderId="0" xfId="0" applyNumberFormat="1" applyFont="1" applyFill="1"/>
    <xf numFmtId="0" fontId="1" fillId="5" borderId="0" xfId="0" applyFont="1" applyFill="1" applyAlignment="1" applyProtection="1">
      <alignment horizontal="left" vertical="center" wrapText="1"/>
      <protection locked="0"/>
    </xf>
    <xf numFmtId="0" fontId="3" fillId="5" borderId="0" xfId="0" applyFont="1" applyFill="1"/>
    <xf numFmtId="0" fontId="3" fillId="5" borderId="0" xfId="0" applyFont="1" applyFill="1" applyAlignment="1">
      <alignment horizontal="center"/>
    </xf>
    <xf numFmtId="6" fontId="39" fillId="5" borderId="0" xfId="9" applyNumberFormat="1" applyFont="1" applyFill="1" applyBorder="1" applyProtection="1"/>
    <xf numFmtId="0" fontId="39" fillId="5" borderId="0" xfId="0" applyFont="1" applyFill="1" applyAlignment="1" applyProtection="1">
      <alignment horizontal="center"/>
      <protection hidden="1"/>
    </xf>
    <xf numFmtId="8" fontId="39" fillId="5" borderId="0" xfId="9" applyNumberFormat="1" applyFont="1" applyFill="1" applyBorder="1" applyProtection="1">
      <protection hidden="1"/>
    </xf>
    <xf numFmtId="0" fontId="50" fillId="5" borderId="0" xfId="0" applyFont="1" applyFill="1" applyAlignment="1">
      <alignment vertical="center" wrapText="1"/>
    </xf>
    <xf numFmtId="8" fontId="36" fillId="3" borderId="0" xfId="9" applyNumberFormat="1" applyFont="1" applyFill="1" applyBorder="1" applyAlignment="1" applyProtection="1">
      <alignment shrinkToFit="1"/>
    </xf>
    <xf numFmtId="8" fontId="36" fillId="3" borderId="0" xfId="9" applyNumberFormat="1" applyFont="1" applyFill="1" applyBorder="1" applyAlignment="1" applyProtection="1">
      <alignment horizontal="center" shrinkToFit="1"/>
    </xf>
    <xf numFmtId="0" fontId="51" fillId="5" borderId="0" xfId="0" applyFont="1" applyFill="1" applyAlignment="1">
      <alignment horizontal="center" vertical="center" shrinkToFit="1"/>
    </xf>
    <xf numFmtId="0" fontId="54" fillId="5" borderId="0" xfId="0" applyFont="1" applyFill="1" applyAlignment="1">
      <alignment vertical="center" wrapText="1"/>
    </xf>
    <xf numFmtId="0" fontId="55" fillId="5" borderId="0" xfId="0" applyFont="1" applyFill="1" applyAlignment="1">
      <alignment horizontal="left" vertical="center" wrapText="1"/>
    </xf>
    <xf numFmtId="0" fontId="51" fillId="5" borderId="0" xfId="0" applyFont="1" applyFill="1" applyAlignment="1">
      <alignment horizontal="left" vertical="center" wrapText="1"/>
    </xf>
    <xf numFmtId="0" fontId="59" fillId="5" borderId="0" xfId="16" applyFont="1" applyFill="1" applyAlignment="1" applyProtection="1">
      <alignment horizontal="center"/>
      <protection hidden="1"/>
    </xf>
    <xf numFmtId="0" fontId="36" fillId="3" borderId="0" xfId="0" applyFont="1" applyFill="1" applyAlignment="1">
      <alignment horizontal="right" vertical="center" wrapText="1"/>
    </xf>
    <xf numFmtId="8" fontId="50" fillId="3" borderId="0" xfId="9" applyNumberFormat="1" applyFont="1" applyFill="1" applyBorder="1" applyProtection="1"/>
    <xf numFmtId="0" fontId="7" fillId="3" borderId="0" xfId="0" applyFont="1" applyFill="1"/>
    <xf numFmtId="0" fontId="36" fillId="3" borderId="0" xfId="0" applyFont="1" applyFill="1" applyAlignment="1">
      <alignment horizontal="center" shrinkToFit="1"/>
    </xf>
    <xf numFmtId="0" fontId="7" fillId="3" borderId="0" xfId="12" applyFont="1" applyFill="1" applyAlignment="1">
      <alignment horizontal="right"/>
    </xf>
    <xf numFmtId="6" fontId="50" fillId="5" borderId="0" xfId="9" applyNumberFormat="1" applyFont="1" applyFill="1" applyBorder="1" applyProtection="1"/>
    <xf numFmtId="0" fontId="50" fillId="5" borderId="0" xfId="0" applyFont="1" applyFill="1" applyAlignment="1">
      <alignment horizontal="center"/>
    </xf>
    <xf numFmtId="8" fontId="50" fillId="5" borderId="0" xfId="9" applyNumberFormat="1" applyFont="1" applyFill="1" applyBorder="1" applyProtection="1"/>
    <xf numFmtId="44" fontId="65" fillId="5" borderId="0" xfId="0" applyNumberFormat="1" applyFont="1" applyFill="1"/>
    <xf numFmtId="0" fontId="3" fillId="3" borderId="0" xfId="0" applyFont="1" applyFill="1" applyAlignment="1">
      <alignment horizontal="left" shrinkToFit="1"/>
    </xf>
    <xf numFmtId="0" fontId="3" fillId="3" borderId="0" xfId="12" applyFont="1" applyFill="1" applyAlignment="1" applyProtection="1">
      <alignment horizontal="left" shrinkToFit="1"/>
      <protection locked="0"/>
    </xf>
    <xf numFmtId="0" fontId="3" fillId="3" borderId="0" xfId="12" applyFont="1" applyFill="1" applyAlignment="1">
      <alignment horizontal="right" shrinkToFit="1"/>
    </xf>
    <xf numFmtId="166" fontId="7" fillId="3" borderId="0" xfId="19" applyNumberFormat="1" applyFont="1" applyFill="1" applyBorder="1" applyAlignment="1" applyProtection="1">
      <alignment shrinkToFit="1"/>
      <protection locked="0"/>
    </xf>
    <xf numFmtId="0" fontId="36" fillId="3" borderId="2" xfId="0" applyFont="1" applyFill="1" applyBorder="1" applyAlignment="1" applyProtection="1">
      <alignment horizontal="center" shrinkToFit="1"/>
      <protection hidden="1"/>
    </xf>
    <xf numFmtId="0" fontId="50" fillId="5" borderId="0" xfId="0" applyFont="1" applyFill="1" applyAlignment="1" applyProtection="1">
      <alignment horizontal="center"/>
      <protection hidden="1"/>
    </xf>
    <xf numFmtId="1" fontId="36" fillId="3" borderId="2" xfId="0" applyNumberFormat="1" applyFont="1" applyFill="1" applyBorder="1" applyAlignment="1" applyProtection="1">
      <alignment horizontal="center" shrinkToFit="1"/>
      <protection hidden="1"/>
    </xf>
    <xf numFmtId="1" fontId="50" fillId="3" borderId="0" xfId="0" applyNumberFormat="1" applyFont="1" applyFill="1" applyAlignment="1" applyProtection="1">
      <alignment shrinkToFit="1"/>
      <protection hidden="1"/>
    </xf>
    <xf numFmtId="0" fontId="36" fillId="3" borderId="38" xfId="0" applyFont="1" applyFill="1" applyBorder="1" applyAlignment="1" applyProtection="1">
      <alignment horizontal="center" shrinkToFit="1"/>
      <protection hidden="1"/>
    </xf>
    <xf numFmtId="0" fontId="50" fillId="3" borderId="0" xfId="0" applyFont="1" applyFill="1" applyAlignment="1" applyProtection="1">
      <alignment shrinkToFit="1"/>
      <protection hidden="1"/>
    </xf>
    <xf numFmtId="1" fontId="3" fillId="0" borderId="2" xfId="0" applyNumberFormat="1" applyFont="1" applyBorder="1" applyAlignment="1" applyProtection="1">
      <alignment horizontal="center" shrinkToFit="1"/>
      <protection hidden="1"/>
    </xf>
    <xf numFmtId="14" fontId="3" fillId="0" borderId="2" xfId="0" applyNumberFormat="1" applyFont="1" applyBorder="1" applyAlignment="1" applyProtection="1">
      <alignment horizontal="center" shrinkToFit="1"/>
      <protection hidden="1"/>
    </xf>
    <xf numFmtId="0" fontId="50" fillId="0" borderId="3" xfId="0" applyFont="1" applyBorder="1" applyAlignment="1" applyProtection="1">
      <alignment horizontal="right" shrinkToFit="1"/>
      <protection hidden="1"/>
    </xf>
    <xf numFmtId="164" fontId="50" fillId="0" borderId="3" xfId="0" applyNumberFormat="1" applyFont="1" applyBorder="1" applyAlignment="1" applyProtection="1">
      <alignment horizontal="right" shrinkToFit="1"/>
      <protection hidden="1"/>
    </xf>
    <xf numFmtId="1" fontId="50" fillId="0" borderId="14" xfId="0" applyNumberFormat="1" applyFont="1" applyBorder="1" applyAlignment="1" applyProtection="1">
      <alignment shrinkToFit="1"/>
      <protection locked="0"/>
    </xf>
    <xf numFmtId="0" fontId="20" fillId="0" borderId="13" xfId="0" applyFont="1" applyBorder="1" applyAlignment="1" applyProtection="1">
      <alignment shrinkToFit="1"/>
      <protection hidden="1"/>
    </xf>
    <xf numFmtId="0" fontId="20" fillId="0" borderId="0" xfId="0" applyFont="1" applyAlignment="1" applyProtection="1">
      <alignment shrinkToFit="1"/>
      <protection hidden="1"/>
    </xf>
    <xf numFmtId="0" fontId="49" fillId="0" borderId="0" xfId="0" applyFont="1" applyAlignment="1" applyProtection="1">
      <alignment shrinkToFit="1"/>
      <protection hidden="1"/>
    </xf>
    <xf numFmtId="0" fontId="46" fillId="0" borderId="0" xfId="0" applyFont="1" applyAlignment="1" applyProtection="1">
      <alignment shrinkToFit="1"/>
      <protection hidden="1"/>
    </xf>
    <xf numFmtId="0" fontId="48" fillId="0" borderId="0" xfId="0" applyFont="1" applyAlignment="1" applyProtection="1">
      <alignment shrinkToFit="1"/>
      <protection hidden="1"/>
    </xf>
    <xf numFmtId="164" fontId="46" fillId="0" borderId="5" xfId="0" applyNumberFormat="1" applyFont="1" applyBorder="1" applyAlignment="1" applyProtection="1">
      <alignment shrinkToFit="1"/>
      <protection hidden="1"/>
    </xf>
    <xf numFmtId="0" fontId="46" fillId="3" borderId="30" xfId="0" applyFont="1" applyFill="1" applyBorder="1" applyAlignment="1" applyProtection="1">
      <alignment shrinkToFit="1"/>
      <protection hidden="1"/>
    </xf>
    <xf numFmtId="0" fontId="21" fillId="0" borderId="30" xfId="0" applyFont="1" applyBorder="1" applyAlignment="1" applyProtection="1">
      <alignment shrinkToFit="1"/>
      <protection hidden="1"/>
    </xf>
    <xf numFmtId="0" fontId="50" fillId="0" borderId="30" xfId="0" applyFont="1" applyBorder="1" applyAlignment="1" applyProtection="1">
      <alignment horizontal="right" shrinkToFit="1"/>
      <protection hidden="1"/>
    </xf>
    <xf numFmtId="14" fontId="50" fillId="0" borderId="14" xfId="0" applyNumberFormat="1" applyFont="1" applyBorder="1" applyAlignment="1" applyProtection="1">
      <alignment shrinkToFit="1"/>
      <protection locked="0"/>
    </xf>
    <xf numFmtId="0" fontId="48" fillId="14" borderId="0" xfId="0" applyFont="1" applyFill="1" applyAlignment="1" applyProtection="1">
      <alignment shrinkToFit="1"/>
      <protection locked="0"/>
    </xf>
    <xf numFmtId="0" fontId="64" fillId="5" borderId="0" xfId="0" applyFont="1" applyFill="1" applyAlignment="1">
      <alignment wrapText="1"/>
    </xf>
    <xf numFmtId="10" fontId="67" fillId="5" borderId="0" xfId="0" applyNumberFormat="1" applyFont="1" applyFill="1"/>
    <xf numFmtId="5" fontId="67" fillId="5" borderId="0" xfId="0" applyNumberFormat="1" applyFont="1" applyFill="1"/>
    <xf numFmtId="7" fontId="67" fillId="5" borderId="0" xfId="0" applyNumberFormat="1" applyFont="1" applyFill="1"/>
    <xf numFmtId="0" fontId="34" fillId="3" borderId="0" xfId="0" applyFont="1" applyFill="1" applyAlignment="1">
      <alignment horizontal="center" shrinkToFit="1"/>
    </xf>
    <xf numFmtId="0" fontId="1" fillId="3" borderId="38" xfId="0" applyFont="1" applyFill="1" applyBorder="1" applyAlignment="1">
      <alignment horizontal="center" shrinkToFit="1"/>
    </xf>
    <xf numFmtId="0" fontId="34" fillId="3" borderId="38" xfId="0" applyFont="1" applyFill="1" applyBorder="1" applyAlignment="1">
      <alignment horizontal="center" shrinkToFit="1"/>
    </xf>
    <xf numFmtId="0" fontId="1" fillId="3" borderId="2" xfId="0" applyFont="1" applyFill="1" applyBorder="1" applyAlignment="1">
      <alignment horizontal="center" shrinkToFit="1"/>
    </xf>
    <xf numFmtId="0" fontId="34" fillId="3" borderId="0" xfId="0" applyFont="1" applyFill="1" applyAlignment="1">
      <alignment horizontal="center"/>
    </xf>
    <xf numFmtId="0" fontId="0" fillId="3" borderId="0" xfId="0" applyFill="1"/>
    <xf numFmtId="0" fontId="34" fillId="0" borderId="38" xfId="0" applyFont="1" applyBorder="1" applyAlignment="1">
      <alignment horizontal="center"/>
    </xf>
    <xf numFmtId="0" fontId="34" fillId="0" borderId="0" xfId="0" applyFont="1" applyAlignment="1">
      <alignment horizontal="center"/>
    </xf>
    <xf numFmtId="0" fontId="34" fillId="0" borderId="0" xfId="0" applyFont="1"/>
    <xf numFmtId="0" fontId="1" fillId="3" borderId="2" xfId="0" applyFont="1" applyFill="1" applyBorder="1" applyAlignment="1">
      <alignment horizontal="center" wrapText="1" shrinkToFit="1"/>
    </xf>
    <xf numFmtId="0" fontId="70" fillId="3" borderId="0" xfId="0" applyFont="1" applyFill="1"/>
    <xf numFmtId="0" fontId="53" fillId="3" borderId="0" xfId="0" applyFont="1" applyFill="1" applyAlignment="1">
      <alignment horizontal="center"/>
    </xf>
    <xf numFmtId="0" fontId="53" fillId="3" borderId="2" xfId="0" applyFont="1" applyFill="1" applyBorder="1" applyAlignment="1">
      <alignment horizontal="center"/>
    </xf>
    <xf numFmtId="0" fontId="53" fillId="0" borderId="2" xfId="0" applyFont="1" applyBorder="1" applyAlignment="1">
      <alignment horizontal="center"/>
    </xf>
    <xf numFmtId="0" fontId="25" fillId="0" borderId="0" xfId="0" applyFont="1" applyAlignment="1" applyProtection="1">
      <alignment horizontal="left" vertical="center" textRotation="90" shrinkToFit="1"/>
      <protection hidden="1"/>
    </xf>
    <xf numFmtId="6" fontId="70" fillId="3" borderId="0" xfId="9" applyNumberFormat="1" applyFont="1" applyFill="1" applyBorder="1" applyAlignment="1" applyProtection="1">
      <alignment horizontal="center"/>
      <protection hidden="1"/>
    </xf>
    <xf numFmtId="0" fontId="70" fillId="3" borderId="0" xfId="0" applyFont="1" applyFill="1" applyAlignment="1" applyProtection="1">
      <alignment horizontal="right" shrinkToFit="1"/>
      <protection hidden="1"/>
    </xf>
    <xf numFmtId="6" fontId="70" fillId="3" borderId="0" xfId="9" applyNumberFormat="1" applyFont="1" applyFill="1" applyBorder="1" applyAlignment="1" applyProtection="1">
      <alignment horizontal="right"/>
      <protection hidden="1"/>
    </xf>
    <xf numFmtId="0" fontId="36" fillId="3" borderId="0" xfId="0" applyFont="1" applyFill="1" applyAlignment="1">
      <alignment horizontal="right" shrinkToFit="1"/>
    </xf>
    <xf numFmtId="2" fontId="67" fillId="5" borderId="0" xfId="0" applyNumberFormat="1" applyFont="1" applyFill="1"/>
    <xf numFmtId="0" fontId="69" fillId="5" borderId="0" xfId="0" applyFont="1" applyFill="1"/>
    <xf numFmtId="0" fontId="13" fillId="0" borderId="0" xfId="16" applyFont="1" applyAlignment="1" applyProtection="1">
      <alignment horizontal="center" vertical="center"/>
      <protection hidden="1"/>
    </xf>
    <xf numFmtId="0" fontId="43" fillId="3" borderId="0" xfId="0" applyFont="1" applyFill="1"/>
    <xf numFmtId="0" fontId="70" fillId="3" borderId="0" xfId="0" applyFont="1" applyFill="1" applyAlignment="1" applyProtection="1">
      <alignment shrinkToFit="1"/>
      <protection hidden="1"/>
    </xf>
    <xf numFmtId="0" fontId="3" fillId="9" borderId="0" xfId="0" applyFont="1" applyFill="1"/>
    <xf numFmtId="0" fontId="3" fillId="9" borderId="0" xfId="12" applyFont="1" applyFill="1" applyAlignment="1">
      <alignment horizontal="right"/>
    </xf>
    <xf numFmtId="0" fontId="3" fillId="9" borderId="0" xfId="12" applyFont="1" applyFill="1" applyAlignment="1" applyProtection="1">
      <alignment horizontal="center" shrinkToFit="1"/>
      <protection locked="0"/>
    </xf>
    <xf numFmtId="0" fontId="3" fillId="9" borderId="0" xfId="12" applyFont="1" applyFill="1" applyAlignment="1" applyProtection="1">
      <alignment horizontal="left" shrinkToFit="1"/>
      <protection locked="0"/>
    </xf>
    <xf numFmtId="6" fontId="39" fillId="9" borderId="0" xfId="9" applyNumberFormat="1" applyFont="1" applyFill="1" applyBorder="1" applyProtection="1"/>
    <xf numFmtId="0" fontId="39" fillId="9" borderId="0" xfId="0" applyFont="1" applyFill="1" applyAlignment="1" applyProtection="1">
      <alignment horizontal="center"/>
      <protection hidden="1"/>
    </xf>
    <xf numFmtId="8" fontId="39" fillId="9" borderId="0" xfId="9" applyNumberFormat="1" applyFont="1" applyFill="1" applyBorder="1" applyProtection="1">
      <protection hidden="1"/>
    </xf>
    <xf numFmtId="0" fontId="43" fillId="9" borderId="0" xfId="0" applyFont="1" applyFill="1"/>
    <xf numFmtId="0" fontId="39" fillId="9" borderId="0" xfId="0" applyFont="1" applyFill="1"/>
    <xf numFmtId="5" fontId="44" fillId="5" borderId="0" xfId="0" applyNumberFormat="1" applyFont="1" applyFill="1"/>
    <xf numFmtId="7" fontId="43" fillId="5" borderId="0" xfId="0" applyNumberFormat="1" applyFont="1" applyFill="1"/>
    <xf numFmtId="0" fontId="69" fillId="3" borderId="0" xfId="0" applyFont="1" applyFill="1" applyProtection="1">
      <protection hidden="1"/>
    </xf>
    <xf numFmtId="0" fontId="1" fillId="9" borderId="0" xfId="0" applyFont="1" applyFill="1" applyAlignment="1">
      <alignment horizontal="center"/>
    </xf>
    <xf numFmtId="0" fontId="1" fillId="9" borderId="0" xfId="0" applyFont="1" applyFill="1"/>
    <xf numFmtId="0" fontId="50" fillId="9" borderId="0" xfId="0" applyFont="1" applyFill="1" applyAlignment="1">
      <alignment horizontal="right"/>
    </xf>
    <xf numFmtId="6" fontId="50" fillId="9" borderId="0" xfId="9" applyNumberFormat="1" applyFont="1" applyFill="1" applyBorder="1" applyProtection="1">
      <protection hidden="1"/>
    </xf>
    <xf numFmtId="0" fontId="50" fillId="9" borderId="0" xfId="0" applyFont="1" applyFill="1" applyAlignment="1" applyProtection="1">
      <alignment horizontal="center"/>
      <protection hidden="1"/>
    </xf>
    <xf numFmtId="5" fontId="7" fillId="3" borderId="0" xfId="9" applyNumberFormat="1" applyFont="1" applyFill="1" applyBorder="1" applyAlignment="1" applyProtection="1">
      <alignment horizontal="center" shrinkToFit="1"/>
      <protection hidden="1"/>
    </xf>
    <xf numFmtId="7" fontId="36" fillId="3" borderId="0" xfId="9" applyNumberFormat="1" applyFont="1" applyFill="1" applyBorder="1" applyAlignment="1" applyProtection="1">
      <alignment horizontal="center" shrinkToFit="1"/>
      <protection hidden="1"/>
    </xf>
    <xf numFmtId="0" fontId="50" fillId="9" borderId="0" xfId="0" applyFont="1" applyFill="1"/>
    <xf numFmtId="0" fontId="24" fillId="9" borderId="0" xfId="12" applyFont="1" applyFill="1" applyAlignment="1" applyProtection="1">
      <alignment horizontal="center" shrinkToFit="1"/>
      <protection locked="0"/>
    </xf>
    <xf numFmtId="0" fontId="7" fillId="9" borderId="0" xfId="12" applyFont="1" applyFill="1" applyAlignment="1" applyProtection="1">
      <alignment horizontal="left" shrinkToFit="1"/>
      <protection locked="0"/>
    </xf>
    <xf numFmtId="6" fontId="50" fillId="9" borderId="0" xfId="9" applyNumberFormat="1" applyFont="1" applyFill="1" applyBorder="1" applyProtection="1"/>
    <xf numFmtId="8" fontId="50" fillId="9" borderId="0" xfId="9" applyNumberFormat="1" applyFont="1" applyFill="1" applyBorder="1" applyProtection="1">
      <protection hidden="1"/>
    </xf>
    <xf numFmtId="0" fontId="7" fillId="9" borderId="0" xfId="12" applyFont="1" applyFill="1" applyAlignment="1" applyProtection="1">
      <alignment horizontal="center" shrinkToFit="1"/>
      <protection locked="0"/>
    </xf>
    <xf numFmtId="0" fontId="48" fillId="9" borderId="0" xfId="0" applyFont="1" applyFill="1"/>
    <xf numFmtId="6" fontId="48" fillId="9" borderId="0" xfId="9" applyNumberFormat="1" applyFont="1" applyFill="1" applyBorder="1" applyProtection="1"/>
    <xf numFmtId="6" fontId="7" fillId="3" borderId="0" xfId="9" applyNumberFormat="1" applyFont="1" applyFill="1" applyBorder="1" applyAlignment="1" applyProtection="1">
      <alignment horizontal="center" shrinkToFit="1"/>
    </xf>
    <xf numFmtId="0" fontId="50" fillId="9" borderId="0" xfId="0" applyFont="1" applyFill="1" applyAlignment="1">
      <alignment horizontal="center"/>
    </xf>
    <xf numFmtId="8" fontId="50" fillId="9" borderId="0" xfId="9" applyNumberFormat="1" applyFont="1" applyFill="1" applyBorder="1" applyProtection="1"/>
    <xf numFmtId="0" fontId="0" fillId="5" borderId="0" xfId="0" applyFill="1"/>
    <xf numFmtId="0" fontId="13" fillId="0" borderId="0" xfId="16" applyFont="1" applyAlignment="1" applyProtection="1">
      <alignment vertical="center"/>
      <protection hidden="1"/>
    </xf>
    <xf numFmtId="0" fontId="39" fillId="3" borderId="14" xfId="0" applyFont="1" applyFill="1" applyBorder="1" applyAlignment="1" applyProtection="1">
      <alignment horizontal="center" shrinkToFit="1"/>
      <protection locked="0"/>
    </xf>
    <xf numFmtId="164" fontId="44" fillId="5" borderId="0" xfId="0" applyNumberFormat="1" applyFont="1" applyFill="1"/>
    <xf numFmtId="164" fontId="44" fillId="5" borderId="0" xfId="0" applyNumberFormat="1" applyFont="1" applyFill="1" applyAlignment="1">
      <alignment horizontal="right"/>
    </xf>
    <xf numFmtId="7" fontId="44" fillId="5" borderId="0" xfId="0" applyNumberFormat="1" applyFont="1" applyFill="1"/>
    <xf numFmtId="0" fontId="13" fillId="0" borderId="14" xfId="16" applyFont="1" applyBorder="1" applyAlignment="1" applyProtection="1">
      <alignment horizontal="center" vertical="center"/>
      <protection locked="0"/>
    </xf>
    <xf numFmtId="7" fontId="69" fillId="5" borderId="0" xfId="0" applyNumberFormat="1" applyFont="1" applyFill="1" applyProtection="1">
      <protection hidden="1"/>
    </xf>
    <xf numFmtId="5" fontId="69" fillId="5" borderId="0" xfId="0" applyNumberFormat="1" applyFont="1" applyFill="1" applyProtection="1">
      <protection hidden="1"/>
    </xf>
    <xf numFmtId="8" fontId="69" fillId="5" borderId="0" xfId="0" applyNumberFormat="1" applyFont="1" applyFill="1" applyProtection="1">
      <protection hidden="1"/>
    </xf>
    <xf numFmtId="0" fontId="70" fillId="3" borderId="14" xfId="0" applyFont="1" applyFill="1" applyBorder="1" applyAlignment="1" applyProtection="1">
      <alignment horizontal="right" shrinkToFit="1"/>
      <protection locked="0"/>
    </xf>
    <xf numFmtId="0" fontId="50" fillId="0" borderId="14" xfId="0" applyFont="1" applyBorder="1" applyProtection="1">
      <protection locked="0"/>
    </xf>
    <xf numFmtId="164" fontId="67" fillId="5" borderId="0" xfId="0" applyNumberFormat="1" applyFont="1" applyFill="1"/>
    <xf numFmtId="0" fontId="73" fillId="15" borderId="0" xfId="0" applyFont="1" applyFill="1" applyProtection="1">
      <protection hidden="1"/>
    </xf>
    <xf numFmtId="0" fontId="73" fillId="5" borderId="0" xfId="0" applyFont="1" applyFill="1" applyProtection="1">
      <protection hidden="1"/>
    </xf>
    <xf numFmtId="6" fontId="67" fillId="5" borderId="0" xfId="0" applyNumberFormat="1" applyFont="1" applyFill="1"/>
    <xf numFmtId="37" fontId="7" fillId="3" borderId="42" xfId="9" applyNumberFormat="1" applyFont="1" applyFill="1" applyBorder="1" applyAlignment="1" applyProtection="1">
      <alignment horizontal="center" shrinkToFit="1"/>
      <protection hidden="1"/>
    </xf>
    <xf numFmtId="0" fontId="39" fillId="3" borderId="2" xfId="0" applyFont="1" applyFill="1" applyBorder="1" applyAlignment="1">
      <alignment horizontal="center" vertical="center" shrinkToFit="1"/>
    </xf>
    <xf numFmtId="8" fontId="67" fillId="5" borderId="0" xfId="0" applyNumberFormat="1" applyFont="1" applyFill="1"/>
    <xf numFmtId="164" fontId="69" fillId="5" borderId="0" xfId="0" applyNumberFormat="1" applyFont="1" applyFill="1"/>
    <xf numFmtId="39" fontId="67" fillId="5" borderId="0" xfId="0" applyNumberFormat="1" applyFont="1" applyFill="1"/>
    <xf numFmtId="39" fontId="69" fillId="5" borderId="0" xfId="0" applyNumberFormat="1" applyFont="1" applyFill="1"/>
    <xf numFmtId="5" fontId="69" fillId="5" borderId="0" xfId="0" applyNumberFormat="1" applyFont="1" applyFill="1"/>
    <xf numFmtId="0" fontId="44" fillId="5" borderId="0" xfId="0" applyFont="1" applyFill="1" applyAlignment="1" applyProtection="1">
      <alignment horizontal="center" shrinkToFit="1"/>
      <protection hidden="1"/>
    </xf>
    <xf numFmtId="0" fontId="44" fillId="5" borderId="0" xfId="0" applyFont="1" applyFill="1" applyProtection="1">
      <protection hidden="1"/>
    </xf>
    <xf numFmtId="1" fontId="44" fillId="5" borderId="0" xfId="0" applyNumberFormat="1" applyFont="1" applyFill="1" applyAlignment="1" applyProtection="1">
      <alignment horizontal="center" shrinkToFit="1"/>
      <protection hidden="1"/>
    </xf>
    <xf numFmtId="0" fontId="41" fillId="5" borderId="0" xfId="0" applyFont="1" applyFill="1" applyAlignment="1" applyProtection="1">
      <alignment horizontal="center"/>
      <protection hidden="1"/>
    </xf>
    <xf numFmtId="8" fontId="44" fillId="5" borderId="0" xfId="0" applyNumberFormat="1" applyFont="1" applyFill="1" applyAlignment="1" applyProtection="1">
      <alignment horizontal="center" vertical="center" shrinkToFit="1"/>
      <protection hidden="1"/>
    </xf>
    <xf numFmtId="8" fontId="41" fillId="5" borderId="0" xfId="0" applyNumberFormat="1" applyFont="1" applyFill="1" applyAlignment="1" applyProtection="1">
      <alignment horizontal="center" vertical="center" shrinkToFit="1"/>
      <protection hidden="1"/>
    </xf>
    <xf numFmtId="6" fontId="46" fillId="3" borderId="0" xfId="9" applyNumberFormat="1" applyFont="1" applyFill="1" applyBorder="1" applyProtection="1"/>
    <xf numFmtId="0" fontId="39" fillId="8" borderId="14" xfId="0" applyFont="1" applyFill="1" applyBorder="1" applyAlignment="1" applyProtection="1">
      <alignment horizontal="center" vertical="center" wrapText="1"/>
      <protection hidden="1"/>
    </xf>
    <xf numFmtId="7" fontId="3" fillId="0" borderId="14" xfId="0" applyNumberFormat="1" applyFont="1" applyBorder="1" applyAlignment="1" applyProtection="1">
      <alignment horizontal="center" vertical="center" shrinkToFit="1"/>
      <protection locked="0"/>
    </xf>
    <xf numFmtId="14" fontId="48" fillId="5" borderId="0" xfId="0" applyNumberFormat="1" applyFont="1" applyFill="1" applyAlignment="1">
      <alignment shrinkToFit="1"/>
    </xf>
    <xf numFmtId="1" fontId="48" fillId="5" borderId="0" xfId="0" applyNumberFormat="1" applyFont="1" applyFill="1" applyAlignment="1">
      <alignment shrinkToFit="1"/>
    </xf>
    <xf numFmtId="0" fontId="48" fillId="0" borderId="0" xfId="0" applyFont="1" applyAlignment="1">
      <alignment textRotation="90"/>
    </xf>
    <xf numFmtId="0" fontId="48" fillId="3" borderId="0" xfId="0" applyFont="1" applyFill="1" applyAlignment="1">
      <alignment textRotation="90"/>
    </xf>
    <xf numFmtId="0" fontId="52" fillId="3" borderId="14" xfId="0" applyFont="1" applyFill="1" applyBorder="1" applyProtection="1">
      <protection locked="0"/>
    </xf>
    <xf numFmtId="44" fontId="52" fillId="3" borderId="14" xfId="0" applyNumberFormat="1" applyFont="1" applyFill="1" applyBorder="1" applyProtection="1">
      <protection locked="0"/>
    </xf>
    <xf numFmtId="10" fontId="52" fillId="3" borderId="14" xfId="0" applyNumberFormat="1" applyFont="1" applyFill="1" applyBorder="1" applyProtection="1">
      <protection locked="0"/>
    </xf>
    <xf numFmtId="14" fontId="36" fillId="5" borderId="0" xfId="0" applyNumberFormat="1" applyFont="1" applyFill="1" applyAlignment="1" applyProtection="1">
      <alignment horizontal="center" shrinkToFit="1"/>
      <protection hidden="1"/>
    </xf>
    <xf numFmtId="0" fontId="36" fillId="5" borderId="0" xfId="0" applyFont="1" applyFill="1" applyAlignment="1" applyProtection="1">
      <alignment horizontal="center"/>
      <protection hidden="1"/>
    </xf>
    <xf numFmtId="0" fontId="36" fillId="5" borderId="0" xfId="0" applyFont="1" applyFill="1" applyAlignment="1" applyProtection="1">
      <alignment horizontal="center" shrinkToFit="1"/>
      <protection hidden="1"/>
    </xf>
    <xf numFmtId="0" fontId="39" fillId="5" borderId="0" xfId="0" applyFont="1" applyFill="1" applyAlignment="1">
      <alignment horizontal="left" vertical="center" wrapText="1"/>
    </xf>
    <xf numFmtId="0" fontId="53" fillId="5" borderId="0" xfId="0" applyFont="1" applyFill="1" applyAlignment="1">
      <alignment horizontal="center" vertical="center" wrapText="1"/>
    </xf>
    <xf numFmtId="0" fontId="51" fillId="5" borderId="0" xfId="0" applyFont="1" applyFill="1" applyAlignment="1">
      <alignment horizontal="center" vertical="center" wrapText="1"/>
    </xf>
    <xf numFmtId="7" fontId="36" fillId="5" borderId="0" xfId="9" applyNumberFormat="1" applyFont="1" applyFill="1" applyBorder="1" applyAlignment="1" applyProtection="1">
      <alignment horizontal="center" shrinkToFit="1"/>
      <protection hidden="1"/>
    </xf>
    <xf numFmtId="8" fontId="36" fillId="5" borderId="0" xfId="9" applyNumberFormat="1" applyFont="1" applyFill="1" applyBorder="1" applyAlignment="1" applyProtection="1">
      <alignment shrinkToFit="1"/>
      <protection hidden="1"/>
    </xf>
    <xf numFmtId="8" fontId="49" fillId="5" borderId="0" xfId="9" applyNumberFormat="1" applyFont="1" applyFill="1" applyBorder="1" applyProtection="1">
      <protection hidden="1"/>
    </xf>
    <xf numFmtId="0" fontId="54" fillId="5" borderId="0" xfId="0" applyFont="1" applyFill="1"/>
    <xf numFmtId="0" fontId="54" fillId="5" borderId="0" xfId="0" applyFont="1" applyFill="1" applyAlignment="1">
      <alignment horizontal="center"/>
    </xf>
    <xf numFmtId="0" fontId="50" fillId="0" borderId="14" xfId="0" applyFont="1" applyBorder="1" applyAlignment="1" applyProtection="1">
      <alignment horizontal="center"/>
      <protection locked="0"/>
    </xf>
    <xf numFmtId="7" fontId="49" fillId="3" borderId="0" xfId="9" applyNumberFormat="1" applyFont="1" applyFill="1" applyBorder="1" applyProtection="1">
      <protection hidden="1"/>
    </xf>
    <xf numFmtId="168" fontId="39" fillId="5" borderId="0" xfId="0" applyNumberFormat="1" applyFont="1" applyFill="1"/>
    <xf numFmtId="168" fontId="44" fillId="5" borderId="0" xfId="0" applyNumberFormat="1" applyFont="1" applyFill="1"/>
    <xf numFmtId="168" fontId="43" fillId="5" borderId="0" xfId="0" applyNumberFormat="1" applyFont="1" applyFill="1"/>
    <xf numFmtId="168" fontId="39" fillId="0" borderId="0" xfId="0" applyNumberFormat="1" applyFont="1"/>
    <xf numFmtId="168" fontId="67" fillId="5" borderId="0" xfId="0" applyNumberFormat="1" applyFont="1" applyFill="1"/>
    <xf numFmtId="168" fontId="64" fillId="5" borderId="0" xfId="0" applyNumberFormat="1" applyFont="1" applyFill="1"/>
    <xf numFmtId="39" fontId="36" fillId="3" borderId="1" xfId="9" applyNumberFormat="1" applyFont="1" applyFill="1" applyBorder="1" applyAlignment="1" applyProtection="1">
      <alignment horizontal="center" shrinkToFit="1"/>
      <protection hidden="1"/>
    </xf>
    <xf numFmtId="7" fontId="36" fillId="3" borderId="1" xfId="9" applyNumberFormat="1" applyFont="1" applyFill="1" applyBorder="1" applyAlignment="1" applyProtection="1">
      <alignment horizontal="center" vertical="center" shrinkToFit="1"/>
      <protection hidden="1"/>
    </xf>
    <xf numFmtId="5" fontId="7" fillId="3" borderId="42" xfId="9" applyNumberFormat="1" applyFont="1" applyFill="1" applyBorder="1" applyAlignment="1" applyProtection="1">
      <alignment horizontal="center" shrinkToFit="1"/>
    </xf>
    <xf numFmtId="7" fontId="36" fillId="3" borderId="1" xfId="9" applyNumberFormat="1" applyFont="1" applyFill="1" applyBorder="1" applyAlignment="1" applyProtection="1">
      <alignment horizontal="center" shrinkToFit="1"/>
    </xf>
    <xf numFmtId="0" fontId="21" fillId="0" borderId="0" xfId="0" applyFont="1" applyProtection="1">
      <protection hidden="1"/>
    </xf>
    <xf numFmtId="164" fontId="39" fillId="5" borderId="0" xfId="0" applyNumberFormat="1" applyFont="1" applyFill="1" applyAlignment="1" applyProtection="1">
      <alignment horizontal="center" vertical="center" wrapText="1"/>
      <protection hidden="1"/>
    </xf>
    <xf numFmtId="164" fontId="48" fillId="5" borderId="0" xfId="0" applyNumberFormat="1" applyFont="1" applyFill="1" applyProtection="1">
      <protection hidden="1"/>
    </xf>
    <xf numFmtId="164" fontId="40" fillId="5" borderId="0" xfId="0" applyNumberFormat="1" applyFont="1" applyFill="1" applyProtection="1">
      <protection hidden="1"/>
    </xf>
    <xf numFmtId="0" fontId="36" fillId="5" borderId="0" xfId="0" applyFont="1" applyFill="1" applyAlignment="1" applyProtection="1">
      <alignment horizontal="center" vertical="center" shrinkToFit="1"/>
      <protection hidden="1"/>
    </xf>
    <xf numFmtId="8" fontId="36" fillId="5" borderId="0" xfId="9" applyNumberFormat="1" applyFont="1" applyFill="1" applyBorder="1" applyAlignment="1" applyProtection="1">
      <alignment horizontal="center" shrinkToFit="1"/>
      <protection hidden="1"/>
    </xf>
    <xf numFmtId="8" fontId="36" fillId="5" borderId="0" xfId="9" applyNumberFormat="1" applyFont="1" applyFill="1" applyBorder="1" applyAlignment="1" applyProtection="1">
      <alignment horizontal="center"/>
      <protection locked="0"/>
    </xf>
    <xf numFmtId="8" fontId="36" fillId="5" borderId="0" xfId="9" applyNumberFormat="1" applyFont="1" applyFill="1" applyBorder="1" applyAlignment="1" applyProtection="1">
      <alignment horizontal="center"/>
      <protection hidden="1"/>
    </xf>
    <xf numFmtId="7" fontId="7" fillId="5" borderId="0" xfId="12" applyNumberFormat="1" applyFont="1" applyFill="1" applyAlignment="1" applyProtection="1">
      <alignment horizontal="center" shrinkToFit="1"/>
      <protection hidden="1"/>
    </xf>
    <xf numFmtId="8" fontId="1" fillId="5" borderId="0" xfId="12" applyNumberFormat="1" applyFont="1" applyFill="1" applyAlignment="1" applyProtection="1">
      <alignment horizontal="right"/>
      <protection hidden="1"/>
    </xf>
    <xf numFmtId="164" fontId="44" fillId="5" borderId="0" xfId="0" applyNumberFormat="1" applyFont="1" applyFill="1" applyAlignment="1" applyProtection="1">
      <alignment horizontal="center" vertical="center" wrapText="1"/>
      <protection hidden="1"/>
    </xf>
    <xf numFmtId="164" fontId="69" fillId="5" borderId="0" xfId="0" applyNumberFormat="1" applyFont="1" applyFill="1" applyProtection="1">
      <protection hidden="1"/>
    </xf>
    <xf numFmtId="164" fontId="41" fillId="5" borderId="0" xfId="0" applyNumberFormat="1" applyFont="1" applyFill="1" applyProtection="1">
      <protection hidden="1"/>
    </xf>
    <xf numFmtId="0" fontId="72" fillId="5" borderId="0" xfId="0" applyFont="1" applyFill="1" applyAlignment="1" applyProtection="1">
      <alignment horizontal="center" vertical="center" shrinkToFit="1"/>
      <protection hidden="1"/>
    </xf>
    <xf numFmtId="8" fontId="72" fillId="5" borderId="0" xfId="9" applyNumberFormat="1" applyFont="1" applyFill="1" applyBorder="1" applyAlignment="1" applyProtection="1">
      <alignment horizontal="center" shrinkToFit="1"/>
      <protection hidden="1"/>
    </xf>
    <xf numFmtId="7" fontId="72" fillId="5" borderId="0" xfId="9" applyNumberFormat="1" applyFont="1" applyFill="1" applyBorder="1" applyAlignment="1" applyProtection="1">
      <alignment horizontal="center" shrinkToFit="1"/>
      <protection hidden="1"/>
    </xf>
    <xf numFmtId="8" fontId="72" fillId="5" borderId="0" xfId="9" applyNumberFormat="1" applyFont="1" applyFill="1" applyBorder="1" applyAlignment="1" applyProtection="1">
      <alignment horizontal="center"/>
      <protection hidden="1"/>
    </xf>
    <xf numFmtId="7" fontId="72" fillId="5" borderId="0" xfId="12" applyNumberFormat="1" applyFont="1" applyFill="1" applyAlignment="1" applyProtection="1">
      <alignment horizontal="center" shrinkToFit="1"/>
      <protection hidden="1"/>
    </xf>
    <xf numFmtId="8" fontId="74" fillId="5" borderId="0" xfId="12" applyNumberFormat="1" applyFont="1" applyFill="1" applyAlignment="1" applyProtection="1">
      <alignment horizontal="right"/>
      <protection hidden="1"/>
    </xf>
    <xf numFmtId="0" fontId="26" fillId="0" borderId="3" xfId="0" applyFont="1" applyBorder="1" applyAlignment="1" applyProtection="1">
      <alignment shrinkToFit="1"/>
      <protection hidden="1"/>
    </xf>
    <xf numFmtId="0" fontId="59" fillId="3" borderId="0" xfId="16" applyFont="1" applyFill="1" applyAlignment="1" applyProtection="1">
      <alignment shrinkToFit="1"/>
      <protection hidden="1"/>
    </xf>
    <xf numFmtId="0" fontId="74" fillId="3" borderId="0" xfId="16" applyFont="1" applyFill="1" applyAlignment="1" applyProtection="1">
      <alignment horizontal="right" shrinkToFit="1"/>
      <protection hidden="1"/>
    </xf>
    <xf numFmtId="0" fontId="74" fillId="3" borderId="0" xfId="16" applyFont="1" applyFill="1" applyAlignment="1" applyProtection="1">
      <alignment horizontal="center" shrinkToFit="1"/>
      <protection hidden="1"/>
    </xf>
    <xf numFmtId="8" fontId="59" fillId="3" borderId="0" xfId="9" applyNumberFormat="1" applyFont="1" applyFill="1" applyBorder="1" applyAlignment="1" applyProtection="1">
      <alignment horizontal="center" shrinkToFit="1"/>
      <protection hidden="1"/>
    </xf>
    <xf numFmtId="0" fontId="13" fillId="3" borderId="14" xfId="16" applyFont="1" applyFill="1" applyBorder="1" applyAlignment="1" applyProtection="1">
      <alignment horizontal="center" vertical="center"/>
      <protection locked="0"/>
    </xf>
    <xf numFmtId="0" fontId="13" fillId="3" borderId="0" xfId="16" applyFont="1" applyFill="1" applyAlignment="1" applyProtection="1">
      <alignment vertical="center"/>
      <protection hidden="1"/>
    </xf>
    <xf numFmtId="0" fontId="1" fillId="3" borderId="0" xfId="0" applyFont="1" applyFill="1" applyAlignment="1" applyProtection="1">
      <alignment horizontal="right" shrinkToFit="1"/>
      <protection locked="0"/>
    </xf>
    <xf numFmtId="0" fontId="21" fillId="3" borderId="0" xfId="0" applyFont="1" applyFill="1" applyProtection="1">
      <protection hidden="1"/>
    </xf>
    <xf numFmtId="165" fontId="44" fillId="5" borderId="0" xfId="0" applyNumberFormat="1" applyFont="1" applyFill="1"/>
    <xf numFmtId="2" fontId="44" fillId="5" borderId="0" xfId="0" applyNumberFormat="1" applyFont="1" applyFill="1"/>
    <xf numFmtId="44" fontId="44" fillId="5" borderId="0" xfId="0" applyNumberFormat="1" applyFont="1" applyFill="1"/>
    <xf numFmtId="169" fontId="3" fillId="3" borderId="25" xfId="0" applyNumberFormat="1" applyFont="1" applyFill="1" applyBorder="1" applyAlignment="1" applyProtection="1">
      <alignment horizontal="center" vertical="center" shrinkToFit="1"/>
      <protection hidden="1"/>
    </xf>
    <xf numFmtId="10" fontId="0" fillId="17" borderId="5" xfId="0" applyNumberFormat="1" applyFill="1" applyBorder="1" applyAlignment="1" applyProtection="1">
      <alignment horizontal="center" vertical="center"/>
      <protection hidden="1"/>
    </xf>
    <xf numFmtId="44" fontId="2" fillId="17" borderId="7" xfId="0" applyNumberFormat="1" applyFont="1" applyFill="1" applyBorder="1" applyProtection="1">
      <protection locked="0"/>
    </xf>
    <xf numFmtId="44" fontId="2" fillId="17" borderId="18" xfId="0" applyNumberFormat="1" applyFont="1" applyFill="1" applyBorder="1" applyProtection="1">
      <protection locked="0"/>
    </xf>
    <xf numFmtId="44" fontId="2" fillId="17" borderId="36" xfId="0" applyNumberFormat="1" applyFont="1" applyFill="1" applyBorder="1" applyProtection="1">
      <protection hidden="1"/>
    </xf>
    <xf numFmtId="44" fontId="2" fillId="17" borderId="46" xfId="0" applyNumberFormat="1" applyFont="1" applyFill="1" applyBorder="1" applyProtection="1">
      <protection locked="0"/>
    </xf>
    <xf numFmtId="44" fontId="2" fillId="17" borderId="35" xfId="0" applyNumberFormat="1" applyFont="1" applyFill="1" applyBorder="1" applyProtection="1">
      <protection hidden="1"/>
    </xf>
    <xf numFmtId="44" fontId="2" fillId="17" borderId="52" xfId="0" applyNumberFormat="1" applyFont="1" applyFill="1" applyBorder="1" applyProtection="1">
      <protection locked="0"/>
    </xf>
    <xf numFmtId="10" fontId="0" fillId="17" borderId="5" xfId="0" applyNumberFormat="1" applyFill="1" applyBorder="1" applyAlignment="1" applyProtection="1">
      <alignment horizontal="center"/>
      <protection hidden="1"/>
    </xf>
    <xf numFmtId="0" fontId="3" fillId="0" borderId="2" xfId="0" applyFont="1" applyBorder="1" applyAlignment="1" applyProtection="1">
      <alignment horizontal="center" shrinkToFit="1"/>
      <protection hidden="1"/>
    </xf>
    <xf numFmtId="8" fontId="3" fillId="3" borderId="13" xfId="0" applyNumberFormat="1" applyFont="1" applyFill="1" applyBorder="1" applyAlignment="1" applyProtection="1">
      <alignment horizontal="center" vertical="center" shrinkToFit="1"/>
      <protection hidden="1"/>
    </xf>
    <xf numFmtId="0" fontId="20" fillId="16" borderId="29" xfId="0" applyFont="1" applyFill="1" applyBorder="1" applyProtection="1">
      <protection hidden="1"/>
    </xf>
    <xf numFmtId="10" fontId="20" fillId="16" borderId="30" xfId="0" applyNumberFormat="1" applyFont="1" applyFill="1" applyBorder="1" applyProtection="1">
      <protection hidden="1"/>
    </xf>
    <xf numFmtId="10" fontId="79" fillId="16" borderId="30" xfId="0" applyNumberFormat="1" applyFont="1" applyFill="1" applyBorder="1" applyProtection="1">
      <protection hidden="1"/>
    </xf>
    <xf numFmtId="22" fontId="80" fillId="17" borderId="5" xfId="11" applyNumberFormat="1" applyFont="1" applyFill="1" applyBorder="1" applyAlignment="1" applyProtection="1">
      <alignment horizontal="left" vertical="center"/>
      <protection hidden="1"/>
    </xf>
    <xf numFmtId="0" fontId="2" fillId="17" borderId="53" xfId="0" applyFont="1" applyFill="1" applyBorder="1" applyProtection="1">
      <protection hidden="1"/>
    </xf>
    <xf numFmtId="0" fontId="1" fillId="17" borderId="6" xfId="0" applyFont="1" applyFill="1" applyBorder="1" applyAlignment="1" applyProtection="1">
      <alignment horizontal="center"/>
      <protection hidden="1"/>
    </xf>
    <xf numFmtId="0" fontId="2" fillId="17" borderId="54" xfId="0" applyFont="1" applyFill="1" applyBorder="1" applyProtection="1">
      <protection hidden="1"/>
    </xf>
    <xf numFmtId="0" fontId="0" fillId="17" borderId="5" xfId="0" applyFill="1" applyBorder="1" applyProtection="1">
      <protection hidden="1"/>
    </xf>
    <xf numFmtId="0" fontId="2" fillId="17" borderId="51" xfId="0" applyFont="1" applyFill="1" applyBorder="1" applyProtection="1">
      <protection hidden="1"/>
    </xf>
    <xf numFmtId="0" fontId="2" fillId="17" borderId="13" xfId="0" applyFont="1" applyFill="1" applyBorder="1" applyProtection="1">
      <protection hidden="1"/>
    </xf>
    <xf numFmtId="0" fontId="2" fillId="17" borderId="53" xfId="0" applyFont="1" applyFill="1" applyBorder="1" applyAlignment="1" applyProtection="1">
      <alignment horizontal="left"/>
      <protection hidden="1"/>
    </xf>
    <xf numFmtId="0" fontId="0" fillId="17" borderId="13" xfId="0" applyFill="1" applyBorder="1" applyProtection="1">
      <protection hidden="1"/>
    </xf>
    <xf numFmtId="0" fontId="1" fillId="17" borderId="5" xfId="0" applyFont="1" applyFill="1" applyBorder="1" applyProtection="1">
      <protection hidden="1"/>
    </xf>
    <xf numFmtId="0" fontId="29" fillId="17" borderId="13" xfId="0" applyFont="1" applyFill="1" applyBorder="1" applyProtection="1">
      <protection hidden="1"/>
    </xf>
    <xf numFmtId="44" fontId="1" fillId="17" borderId="0" xfId="0" applyNumberFormat="1" applyFont="1" applyFill="1" applyProtection="1">
      <protection hidden="1"/>
    </xf>
    <xf numFmtId="0" fontId="17" fillId="17" borderId="0" xfId="0" applyFont="1" applyFill="1" applyAlignment="1" applyProtection="1">
      <alignment horizontal="center"/>
      <protection hidden="1"/>
    </xf>
    <xf numFmtId="0" fontId="50" fillId="0" borderId="14" xfId="0" applyFont="1" applyBorder="1" applyAlignment="1" applyProtection="1">
      <alignment shrinkToFit="1"/>
      <protection hidden="1"/>
    </xf>
    <xf numFmtId="14" fontId="7" fillId="20" borderId="14" xfId="0" applyNumberFormat="1" applyFont="1" applyFill="1" applyBorder="1" applyAlignment="1" applyProtection="1">
      <alignment horizontal="center" vertical="center"/>
      <protection hidden="1"/>
    </xf>
    <xf numFmtId="14" fontId="3" fillId="20" borderId="14" xfId="0" applyNumberFormat="1" applyFont="1" applyFill="1" applyBorder="1" applyAlignment="1" applyProtection="1">
      <alignment horizontal="center" vertical="center"/>
      <protection locked="0"/>
    </xf>
    <xf numFmtId="14" fontId="3" fillId="20" borderId="14" xfId="0" applyNumberFormat="1" applyFont="1" applyFill="1" applyBorder="1" applyAlignment="1" applyProtection="1">
      <alignment horizontal="center" vertical="center"/>
      <protection hidden="1"/>
    </xf>
    <xf numFmtId="0" fontId="3" fillId="19" borderId="33" xfId="0" applyFont="1" applyFill="1" applyBorder="1" applyAlignment="1" applyProtection="1">
      <alignment horizontal="center" vertical="center" shrinkToFit="1"/>
      <protection hidden="1"/>
    </xf>
    <xf numFmtId="0" fontId="3" fillId="21" borderId="0" xfId="0" applyFont="1" applyFill="1" applyAlignment="1" applyProtection="1">
      <alignment vertical="center"/>
      <protection hidden="1"/>
    </xf>
    <xf numFmtId="0" fontId="3" fillId="21" borderId="0" xfId="0" applyFont="1" applyFill="1" applyAlignment="1" applyProtection="1">
      <alignment horizontal="center" vertical="center"/>
      <protection hidden="1"/>
    </xf>
    <xf numFmtId="14" fontId="3" fillId="21" borderId="0" xfId="0" applyNumberFormat="1" applyFont="1" applyFill="1" applyAlignment="1" applyProtection="1">
      <alignment horizontal="center" vertical="center"/>
      <protection hidden="1"/>
    </xf>
    <xf numFmtId="0" fontId="3" fillId="21" borderId="5" xfId="0" applyFont="1" applyFill="1" applyBorder="1" applyAlignment="1" applyProtection="1">
      <alignment horizontal="center" vertical="center"/>
      <protection hidden="1"/>
    </xf>
    <xf numFmtId="0" fontId="3" fillId="19" borderId="28" xfId="0" applyFont="1" applyFill="1" applyBorder="1" applyAlignment="1" applyProtection="1">
      <alignment horizontal="center" vertical="center" shrinkToFit="1"/>
      <protection hidden="1"/>
    </xf>
    <xf numFmtId="0" fontId="3" fillId="19" borderId="34" xfId="0" applyFont="1" applyFill="1" applyBorder="1" applyAlignment="1" applyProtection="1">
      <alignment horizontal="center" vertical="center" shrinkToFit="1"/>
      <protection hidden="1"/>
    </xf>
    <xf numFmtId="0" fontId="3" fillId="19" borderId="35" xfId="0" applyFont="1" applyFill="1" applyBorder="1" applyAlignment="1" applyProtection="1">
      <alignment horizontal="center" vertical="center" shrinkToFit="1"/>
      <protection hidden="1"/>
    </xf>
    <xf numFmtId="0" fontId="3" fillId="19" borderId="36" xfId="0" applyFont="1" applyFill="1" applyBorder="1" applyAlignment="1" applyProtection="1">
      <alignment horizontal="center" vertical="center" shrinkToFit="1"/>
      <protection hidden="1"/>
    </xf>
    <xf numFmtId="8" fontId="3" fillId="18" borderId="6" xfId="0" applyNumberFormat="1" applyFont="1" applyFill="1" applyBorder="1" applyAlignment="1" applyProtection="1">
      <alignment horizontal="center" vertical="center" shrinkToFit="1"/>
      <protection locked="0"/>
    </xf>
    <xf numFmtId="44" fontId="3" fillId="18" borderId="6" xfId="9" applyFont="1" applyFill="1" applyBorder="1" applyAlignment="1" applyProtection="1">
      <alignment horizontal="center" vertical="center" shrinkToFit="1"/>
      <protection locked="0"/>
    </xf>
    <xf numFmtId="0" fontId="3" fillId="18" borderId="7" xfId="0" applyFont="1" applyFill="1" applyBorder="1" applyAlignment="1" applyProtection="1">
      <alignment horizontal="center" vertical="center" shrinkToFit="1"/>
      <protection locked="0"/>
    </xf>
    <xf numFmtId="44" fontId="3" fillId="0" borderId="8" xfId="9" applyFont="1" applyFill="1" applyBorder="1" applyAlignment="1" applyProtection="1">
      <alignment horizontal="center" vertical="center" shrinkToFit="1"/>
      <protection hidden="1"/>
    </xf>
    <xf numFmtId="8" fontId="3" fillId="18" borderId="9" xfId="0" applyNumberFormat="1" applyFont="1" applyFill="1" applyBorder="1" applyAlignment="1" applyProtection="1">
      <alignment horizontal="center" vertical="center" shrinkToFit="1"/>
      <protection locked="0"/>
    </xf>
    <xf numFmtId="44" fontId="3" fillId="18" borderId="9" xfId="9" applyFont="1" applyFill="1" applyBorder="1" applyAlignment="1" applyProtection="1">
      <alignment horizontal="center" vertical="center" shrinkToFit="1"/>
      <protection locked="0"/>
    </xf>
    <xf numFmtId="44" fontId="3" fillId="0" borderId="10" xfId="9" applyFont="1" applyFill="1" applyBorder="1" applyAlignment="1" applyProtection="1">
      <alignment horizontal="center" vertical="center" shrinkToFit="1"/>
      <protection hidden="1"/>
    </xf>
    <xf numFmtId="8" fontId="3" fillId="18" borderId="11" xfId="0" applyNumberFormat="1" applyFont="1" applyFill="1" applyBorder="1" applyAlignment="1" applyProtection="1">
      <alignment horizontal="center" vertical="center" shrinkToFit="1"/>
      <protection locked="0"/>
    </xf>
    <xf numFmtId="44" fontId="3" fillId="18" borderId="11" xfId="9" applyFont="1" applyFill="1" applyBorder="1" applyAlignment="1" applyProtection="1">
      <alignment horizontal="center" vertical="center" shrinkToFit="1"/>
      <protection locked="0"/>
    </xf>
    <xf numFmtId="0" fontId="3" fillId="18" borderId="12" xfId="0" applyFont="1" applyFill="1" applyBorder="1" applyAlignment="1" applyProtection="1">
      <alignment horizontal="center" vertical="center" shrinkToFit="1"/>
      <protection locked="0"/>
    </xf>
    <xf numFmtId="8" fontId="3" fillId="21" borderId="13" xfId="0" applyNumberFormat="1" applyFont="1" applyFill="1" applyBorder="1" applyAlignment="1" applyProtection="1">
      <alignment horizontal="left" vertical="center" wrapText="1"/>
      <protection hidden="1"/>
    </xf>
    <xf numFmtId="8" fontId="3" fillId="21" borderId="0" xfId="0" applyNumberFormat="1" applyFont="1" applyFill="1" applyAlignment="1" applyProtection="1">
      <alignment vertical="center"/>
      <protection hidden="1"/>
    </xf>
    <xf numFmtId="0" fontId="3" fillId="21" borderId="0" xfId="0" applyFont="1" applyFill="1" applyProtection="1">
      <protection hidden="1"/>
    </xf>
    <xf numFmtId="8" fontId="3" fillId="21" borderId="0" xfId="0" applyNumberFormat="1" applyFont="1" applyFill="1" applyAlignment="1" applyProtection="1">
      <alignment horizontal="center" vertical="center"/>
      <protection hidden="1"/>
    </xf>
    <xf numFmtId="8" fontId="3" fillId="21" borderId="0" xfId="0" applyNumberFormat="1" applyFont="1" applyFill="1" applyAlignment="1" applyProtection="1">
      <alignment horizontal="center" vertical="center" wrapText="1"/>
      <protection hidden="1"/>
    </xf>
    <xf numFmtId="8" fontId="3" fillId="21" borderId="5" xfId="0" applyNumberFormat="1" applyFont="1" applyFill="1" applyBorder="1" applyAlignment="1" applyProtection="1">
      <alignment horizontal="center" vertical="center" wrapText="1"/>
      <protection hidden="1"/>
    </xf>
    <xf numFmtId="0" fontId="84" fillId="21" borderId="0" xfId="0" applyFont="1" applyFill="1" applyAlignment="1" applyProtection="1">
      <alignment vertical="center"/>
      <protection hidden="1"/>
    </xf>
    <xf numFmtId="0" fontId="3" fillId="21" borderId="5" xfId="0" applyFont="1" applyFill="1" applyBorder="1" applyProtection="1">
      <protection hidden="1"/>
    </xf>
    <xf numFmtId="0" fontId="3" fillId="19" borderId="14" xfId="0" applyFont="1" applyFill="1" applyBorder="1" applyAlignment="1" applyProtection="1">
      <alignment shrinkToFit="1"/>
      <protection hidden="1"/>
    </xf>
    <xf numFmtId="0" fontId="3" fillId="19" borderId="14" xfId="0" applyFont="1" applyFill="1" applyBorder="1" applyAlignment="1" applyProtection="1">
      <alignment horizontal="center" vertical="center" shrinkToFit="1"/>
      <protection hidden="1"/>
    </xf>
    <xf numFmtId="44" fontId="3" fillId="18" borderId="16" xfId="9" applyFont="1" applyFill="1" applyBorder="1" applyAlignment="1" applyProtection="1">
      <alignment horizontal="center" vertical="center" shrinkToFit="1"/>
      <protection locked="0"/>
    </xf>
    <xf numFmtId="44" fontId="3" fillId="18" borderId="7" xfId="9" applyFont="1" applyFill="1" applyBorder="1" applyAlignment="1" applyProtection="1">
      <alignment horizontal="center" vertical="center" shrinkToFit="1"/>
      <protection hidden="1"/>
    </xf>
    <xf numFmtId="44" fontId="3" fillId="18" borderId="18" xfId="9" applyFont="1" applyFill="1" applyBorder="1" applyAlignment="1" applyProtection="1">
      <alignment horizontal="center" vertical="center" shrinkToFit="1"/>
      <protection hidden="1"/>
    </xf>
    <xf numFmtId="44" fontId="3" fillId="18" borderId="19" xfId="9" applyFont="1" applyFill="1" applyBorder="1" applyAlignment="1" applyProtection="1">
      <alignment horizontal="center" vertical="center" shrinkToFit="1"/>
      <protection hidden="1"/>
    </xf>
    <xf numFmtId="49" fontId="3" fillId="21" borderId="13" xfId="0" applyNumberFormat="1" applyFont="1" applyFill="1" applyBorder="1" applyAlignment="1" applyProtection="1">
      <alignment horizontal="center" vertical="center" wrapText="1"/>
      <protection hidden="1"/>
    </xf>
    <xf numFmtId="8" fontId="3" fillId="21" borderId="13" xfId="0" applyNumberFormat="1" applyFont="1" applyFill="1" applyBorder="1" applyAlignment="1" applyProtection="1">
      <alignment horizontal="center" vertical="center" wrapText="1"/>
      <protection hidden="1"/>
    </xf>
    <xf numFmtId="8" fontId="3" fillId="19" borderId="14" xfId="0" applyNumberFormat="1" applyFont="1" applyFill="1" applyBorder="1" applyAlignment="1" applyProtection="1">
      <alignment horizontal="center" vertical="center" shrinkToFit="1"/>
      <protection hidden="1"/>
    </xf>
    <xf numFmtId="8" fontId="3" fillId="19" borderId="20" xfId="0" applyNumberFormat="1" applyFont="1" applyFill="1" applyBorder="1" applyAlignment="1" applyProtection="1">
      <alignment horizontal="center" vertical="center" shrinkToFit="1"/>
      <protection hidden="1"/>
    </xf>
    <xf numFmtId="8" fontId="3" fillId="19" borderId="21" xfId="0" applyNumberFormat="1" applyFont="1" applyFill="1" applyBorder="1" applyAlignment="1" applyProtection="1">
      <alignment horizontal="center" vertical="center" shrinkToFit="1"/>
      <protection hidden="1"/>
    </xf>
    <xf numFmtId="8" fontId="3" fillId="19" borderId="22" xfId="0" applyNumberFormat="1" applyFont="1" applyFill="1" applyBorder="1" applyAlignment="1" applyProtection="1">
      <alignment horizontal="center" vertical="center" shrinkToFit="1"/>
      <protection hidden="1"/>
    </xf>
    <xf numFmtId="0" fontId="3" fillId="0" borderId="23" xfId="0" applyFont="1" applyBorder="1" applyAlignment="1" applyProtection="1">
      <alignment horizontal="center" vertical="center" shrinkToFit="1"/>
      <protection hidden="1"/>
    </xf>
    <xf numFmtId="44" fontId="3" fillId="18" borderId="24" xfId="9" applyFont="1" applyFill="1" applyBorder="1" applyAlignment="1" applyProtection="1">
      <alignment horizontal="center" vertical="center" shrinkToFit="1"/>
      <protection locked="0"/>
    </xf>
    <xf numFmtId="44" fontId="3" fillId="0" borderId="23" xfId="9" applyFont="1" applyFill="1" applyBorder="1" applyAlignment="1" applyProtection="1">
      <alignment horizontal="center" vertical="center" shrinkToFit="1"/>
      <protection hidden="1"/>
    </xf>
    <xf numFmtId="0" fontId="3" fillId="18" borderId="25" xfId="0" applyFont="1" applyFill="1" applyBorder="1" applyAlignment="1" applyProtection="1">
      <alignment horizontal="center" vertical="center" shrinkToFit="1"/>
      <protection hidden="1"/>
    </xf>
    <xf numFmtId="0" fontId="3" fillId="0" borderId="11" xfId="0" applyFont="1" applyBorder="1" applyAlignment="1" applyProtection="1">
      <alignment horizontal="center" vertical="center" shrinkToFit="1"/>
      <protection hidden="1"/>
    </xf>
    <xf numFmtId="44" fontId="3" fillId="18" borderId="26" xfId="9" applyFont="1" applyFill="1" applyBorder="1" applyAlignment="1" applyProtection="1">
      <alignment horizontal="center" vertical="center" shrinkToFit="1"/>
      <protection locked="0"/>
    </xf>
    <xf numFmtId="0" fontId="3" fillId="18" borderId="27" xfId="0" applyFont="1" applyFill="1" applyBorder="1" applyAlignment="1" applyProtection="1">
      <alignment horizontal="center" vertical="center" shrinkToFit="1"/>
      <protection hidden="1"/>
    </xf>
    <xf numFmtId="44" fontId="3" fillId="0" borderId="11" xfId="9" applyFont="1" applyFill="1" applyBorder="1" applyAlignment="1" applyProtection="1">
      <alignment horizontal="center" vertical="center" shrinkToFit="1"/>
      <protection hidden="1"/>
    </xf>
    <xf numFmtId="0" fontId="3" fillId="21" borderId="13" xfId="0" applyFont="1" applyFill="1" applyBorder="1" applyAlignment="1" applyProtection="1">
      <alignment horizontal="center" vertical="center" shrinkToFit="1"/>
      <protection hidden="1"/>
    </xf>
    <xf numFmtId="0" fontId="85" fillId="21" borderId="0" xfId="0" applyFont="1" applyFill="1" applyProtection="1">
      <protection hidden="1"/>
    </xf>
    <xf numFmtId="8" fontId="14" fillId="21" borderId="0" xfId="0" applyNumberFormat="1" applyFont="1" applyFill="1" applyAlignment="1" applyProtection="1">
      <alignment horizontal="center" vertical="center" shrinkToFit="1"/>
      <protection hidden="1"/>
    </xf>
    <xf numFmtId="8" fontId="14" fillId="21" borderId="5" xfId="0" applyNumberFormat="1" applyFont="1" applyFill="1" applyBorder="1" applyAlignment="1" applyProtection="1">
      <alignment horizontal="center" vertical="center" shrinkToFit="1"/>
      <protection hidden="1"/>
    </xf>
    <xf numFmtId="0" fontId="86" fillId="18" borderId="36" xfId="0" applyFont="1" applyFill="1" applyBorder="1" applyProtection="1">
      <protection hidden="1"/>
    </xf>
    <xf numFmtId="0" fontId="86" fillId="0" borderId="28" xfId="0" applyFont="1" applyBorder="1" applyProtection="1">
      <protection hidden="1"/>
    </xf>
    <xf numFmtId="0" fontId="86" fillId="0" borderId="3" xfId="0" applyFont="1" applyBorder="1" applyProtection="1">
      <protection hidden="1"/>
    </xf>
    <xf numFmtId="0" fontId="86" fillId="18" borderId="4" xfId="0" applyFont="1" applyFill="1" applyBorder="1" applyProtection="1">
      <protection hidden="1"/>
    </xf>
    <xf numFmtId="0" fontId="86" fillId="0" borderId="29" xfId="0" applyFont="1" applyBorder="1" applyProtection="1">
      <protection hidden="1"/>
    </xf>
    <xf numFmtId="0" fontId="86" fillId="0" borderId="30" xfId="0" applyFont="1" applyBorder="1" applyProtection="1">
      <protection hidden="1"/>
    </xf>
    <xf numFmtId="0" fontId="86" fillId="18" borderId="43" xfId="0" applyFont="1" applyFill="1" applyBorder="1" applyProtection="1">
      <protection hidden="1"/>
    </xf>
    <xf numFmtId="0" fontId="86" fillId="21" borderId="13" xfId="0" applyFont="1" applyFill="1" applyBorder="1" applyProtection="1">
      <protection hidden="1"/>
    </xf>
    <xf numFmtId="0" fontId="86" fillId="21" borderId="0" xfId="0" applyFont="1" applyFill="1" applyProtection="1">
      <protection hidden="1"/>
    </xf>
    <xf numFmtId="0" fontId="86" fillId="21" borderId="5" xfId="0" applyFont="1" applyFill="1" applyBorder="1" applyProtection="1">
      <protection hidden="1"/>
    </xf>
    <xf numFmtId="0" fontId="3" fillId="23" borderId="0" xfId="0" applyFont="1" applyFill="1" applyAlignment="1" applyProtection="1">
      <alignment horizontal="center" vertical="center" wrapText="1"/>
      <protection hidden="1"/>
    </xf>
    <xf numFmtId="0" fontId="86" fillId="23" borderId="0" xfId="0" applyFont="1" applyFill="1" applyProtection="1">
      <protection hidden="1"/>
    </xf>
    <xf numFmtId="0" fontId="39" fillId="3" borderId="5" xfId="0" applyFont="1" applyFill="1" applyBorder="1" applyAlignment="1" applyProtection="1">
      <alignment horizontal="center"/>
      <protection hidden="1"/>
    </xf>
    <xf numFmtId="0" fontId="39" fillId="5" borderId="0" xfId="0" applyFont="1" applyFill="1" applyAlignment="1" applyProtection="1">
      <alignment horizontal="center" shrinkToFit="1"/>
      <protection hidden="1"/>
    </xf>
    <xf numFmtId="10" fontId="43" fillId="5" borderId="0" xfId="0" applyNumberFormat="1" applyFont="1" applyFill="1"/>
    <xf numFmtId="44" fontId="43" fillId="5" borderId="0" xfId="0" applyNumberFormat="1" applyFont="1" applyFill="1"/>
    <xf numFmtId="44" fontId="43" fillId="5" borderId="0" xfId="9" applyFont="1" applyFill="1" applyBorder="1" applyProtection="1"/>
    <xf numFmtId="0" fontId="87" fillId="5" borderId="0" xfId="0" applyFont="1" applyFill="1"/>
    <xf numFmtId="44" fontId="87" fillId="5" borderId="0" xfId="0" applyNumberFormat="1" applyFont="1" applyFill="1"/>
    <xf numFmtId="0" fontId="36" fillId="3" borderId="0" xfId="0" applyFont="1" applyFill="1" applyAlignment="1">
      <alignment horizontal="left" vertical="center" wrapText="1"/>
    </xf>
    <xf numFmtId="0" fontId="53" fillId="3" borderId="0" xfId="0" applyFont="1" applyFill="1" applyAlignment="1">
      <alignment horizontal="center" wrapText="1"/>
    </xf>
    <xf numFmtId="0" fontId="1" fillId="3" borderId="0" xfId="0" applyFont="1" applyFill="1" applyAlignment="1">
      <alignment horizontal="center" wrapText="1" shrinkToFit="1"/>
    </xf>
    <xf numFmtId="0" fontId="70" fillId="3" borderId="0" xfId="0" applyFont="1" applyFill="1" applyAlignment="1">
      <alignment horizontal="center"/>
    </xf>
    <xf numFmtId="0" fontId="89" fillId="24" borderId="0" xfId="0" applyFont="1" applyFill="1" applyAlignment="1">
      <alignment vertical="center"/>
    </xf>
    <xf numFmtId="0" fontId="89" fillId="14" borderId="0" xfId="0" applyFont="1" applyFill="1" applyAlignment="1">
      <alignment vertical="center"/>
    </xf>
    <xf numFmtId="0" fontId="89" fillId="25" borderId="0" xfId="0" applyFont="1" applyFill="1" applyAlignment="1">
      <alignment vertical="center"/>
    </xf>
    <xf numFmtId="0" fontId="36" fillId="3" borderId="38" xfId="0" applyFont="1" applyFill="1" applyBorder="1" applyAlignment="1" applyProtection="1">
      <alignment horizontal="center"/>
      <protection hidden="1"/>
    </xf>
    <xf numFmtId="0" fontId="1" fillId="17" borderId="0" xfId="0" applyFont="1" applyFill="1" applyAlignment="1">
      <alignment horizontal="center"/>
    </xf>
    <xf numFmtId="171" fontId="36" fillId="3" borderId="2" xfId="0" applyNumberFormat="1" applyFont="1" applyFill="1" applyBorder="1" applyAlignment="1">
      <alignment horizontal="center" vertical="center" wrapText="1"/>
    </xf>
    <xf numFmtId="8" fontId="36" fillId="3" borderId="38" xfId="9" applyNumberFormat="1" applyFont="1" applyFill="1" applyBorder="1" applyAlignment="1" applyProtection="1">
      <alignment horizontal="center" shrinkToFit="1"/>
      <protection hidden="1"/>
    </xf>
    <xf numFmtId="0" fontId="36" fillId="3" borderId="0" xfId="0" applyFont="1" applyFill="1" applyAlignment="1">
      <alignment horizontal="left" vertical="center" shrinkToFit="1"/>
    </xf>
    <xf numFmtId="0" fontId="36" fillId="0" borderId="0" xfId="0" applyFont="1"/>
    <xf numFmtId="0" fontId="1" fillId="12" borderId="0" xfId="0" applyFont="1" applyFill="1" applyAlignment="1">
      <alignment shrinkToFit="1"/>
    </xf>
    <xf numFmtId="0" fontId="7" fillId="12" borderId="0" xfId="0" applyFont="1" applyFill="1" applyAlignment="1">
      <alignment shrinkToFit="1"/>
    </xf>
    <xf numFmtId="0" fontId="1" fillId="12" borderId="0" xfId="0" applyFont="1" applyFill="1" applyAlignment="1">
      <alignment horizontal="center" shrinkToFit="1"/>
    </xf>
    <xf numFmtId="0" fontId="70" fillId="12" borderId="0" xfId="0" applyFont="1" applyFill="1"/>
    <xf numFmtId="8" fontId="36" fillId="3" borderId="2" xfId="9" applyNumberFormat="1" applyFont="1" applyFill="1" applyBorder="1" applyAlignment="1" applyProtection="1">
      <alignment horizontal="center" shrinkToFit="1"/>
      <protection hidden="1"/>
    </xf>
    <xf numFmtId="0" fontId="89" fillId="5" borderId="0" xfId="0" applyFont="1" applyFill="1" applyAlignment="1">
      <alignment vertical="center"/>
    </xf>
    <xf numFmtId="0" fontId="63" fillId="3" borderId="2" xfId="0" applyFont="1" applyFill="1" applyBorder="1" applyAlignment="1" applyProtection="1">
      <alignment horizontal="center"/>
      <protection hidden="1"/>
    </xf>
    <xf numFmtId="0" fontId="36" fillId="3" borderId="2" xfId="0" applyFont="1" applyFill="1" applyBorder="1" applyAlignment="1">
      <alignment horizontal="center" vertical="center" wrapText="1"/>
    </xf>
    <xf numFmtId="0" fontId="0" fillId="26" borderId="0" xfId="0" applyFill="1"/>
    <xf numFmtId="0" fontId="0" fillId="0" borderId="2" xfId="0" applyBorder="1"/>
    <xf numFmtId="0" fontId="90" fillId="0" borderId="0" xfId="0" applyFont="1"/>
    <xf numFmtId="0" fontId="0" fillId="0" borderId="0" xfId="0" applyAlignment="1">
      <alignment wrapText="1"/>
    </xf>
    <xf numFmtId="0" fontId="92" fillId="0" borderId="0" xfId="0" applyFont="1"/>
    <xf numFmtId="0" fontId="91" fillId="0" borderId="0" xfId="0" applyFont="1"/>
    <xf numFmtId="0" fontId="91" fillId="0" borderId="0" xfId="0" applyFont="1" applyAlignment="1">
      <alignment wrapText="1"/>
    </xf>
    <xf numFmtId="0" fontId="92" fillId="0" borderId="0" xfId="0" applyFont="1" applyAlignment="1">
      <alignment vertical="top"/>
    </xf>
    <xf numFmtId="0" fontId="0" fillId="0" borderId="0" xfId="0" applyAlignment="1">
      <alignment vertical="top"/>
    </xf>
    <xf numFmtId="0" fontId="0" fillId="0" borderId="0" xfId="0" applyAlignment="1">
      <alignment vertical="top" wrapText="1"/>
    </xf>
    <xf numFmtId="0" fontId="93" fillId="0" borderId="0" xfId="0" applyFont="1"/>
    <xf numFmtId="0" fontId="50" fillId="0" borderId="0" xfId="0" applyFont="1" applyProtection="1">
      <protection locked="0"/>
    </xf>
    <xf numFmtId="0" fontId="0" fillId="17" borderId="5" xfId="0" applyFill="1" applyBorder="1" applyAlignment="1" applyProtection="1">
      <alignment horizontal="left"/>
      <protection hidden="1"/>
    </xf>
    <xf numFmtId="0" fontId="2" fillId="17" borderId="28" xfId="0" applyFont="1" applyFill="1" applyBorder="1" applyAlignment="1" applyProtection="1">
      <alignment horizontal="left" vertical="center"/>
      <protection locked="0"/>
    </xf>
    <xf numFmtId="0" fontId="2" fillId="17" borderId="3" xfId="0" applyFont="1" applyFill="1" applyBorder="1" applyAlignment="1" applyProtection="1">
      <alignment horizontal="left" vertical="center"/>
      <protection locked="0"/>
    </xf>
    <xf numFmtId="0" fontId="2" fillId="17" borderId="4" xfId="0" applyFont="1" applyFill="1" applyBorder="1" applyAlignment="1" applyProtection="1">
      <alignment horizontal="left" vertical="center"/>
      <protection locked="0"/>
    </xf>
    <xf numFmtId="0" fontId="2" fillId="17" borderId="13" xfId="0" applyFont="1" applyFill="1" applyBorder="1" applyAlignment="1" applyProtection="1">
      <alignment horizontal="left" vertical="center"/>
      <protection locked="0"/>
    </xf>
    <xf numFmtId="0" fontId="2" fillId="17" borderId="5" xfId="0" applyFont="1" applyFill="1" applyBorder="1" applyAlignment="1" applyProtection="1">
      <alignment horizontal="left" vertical="center"/>
      <protection locked="0"/>
    </xf>
    <xf numFmtId="0" fontId="2" fillId="17" borderId="29" xfId="0" applyFont="1" applyFill="1" applyBorder="1" applyAlignment="1" applyProtection="1">
      <alignment horizontal="left" vertical="center"/>
      <protection locked="0"/>
    </xf>
    <xf numFmtId="0" fontId="2" fillId="17" borderId="30" xfId="0" applyFont="1" applyFill="1" applyBorder="1" applyAlignment="1" applyProtection="1">
      <alignment horizontal="left" vertical="center"/>
      <protection locked="0"/>
    </xf>
    <xf numFmtId="0" fontId="2" fillId="17" borderId="43" xfId="0" applyFont="1" applyFill="1" applyBorder="1" applyAlignment="1" applyProtection="1">
      <alignment horizontal="left" vertical="center"/>
      <protection locked="0"/>
    </xf>
    <xf numFmtId="0" fontId="2" fillId="17" borderId="13" xfId="0" applyFont="1" applyFill="1" applyBorder="1" applyAlignment="1" applyProtection="1">
      <alignment horizontal="left"/>
      <protection hidden="1"/>
    </xf>
    <xf numFmtId="0" fontId="2" fillId="17" borderId="15" xfId="0" applyFont="1" applyFill="1" applyBorder="1" applyAlignment="1" applyProtection="1">
      <alignment horizontal="left" vertical="center"/>
      <protection hidden="1"/>
    </xf>
    <xf numFmtId="0" fontId="2" fillId="17" borderId="32" xfId="0" applyFont="1" applyFill="1" applyBorder="1" applyAlignment="1" applyProtection="1">
      <alignment horizontal="left" vertical="center"/>
      <protection hidden="1"/>
    </xf>
    <xf numFmtId="0" fontId="2" fillId="17" borderId="57" xfId="0" applyFont="1" applyFill="1" applyBorder="1" applyAlignment="1" applyProtection="1">
      <alignment horizontal="left" vertical="center"/>
      <protection hidden="1"/>
    </xf>
    <xf numFmtId="0" fontId="1" fillId="17" borderId="5" xfId="0" applyFont="1" applyFill="1" applyBorder="1" applyAlignment="1" applyProtection="1">
      <alignment horizontal="left"/>
      <protection hidden="1"/>
    </xf>
    <xf numFmtId="0" fontId="1" fillId="17" borderId="13" xfId="0" applyFont="1" applyFill="1" applyBorder="1" applyAlignment="1" applyProtection="1">
      <alignment horizontal="left"/>
      <protection hidden="1"/>
    </xf>
    <xf numFmtId="44" fontId="2" fillId="17" borderId="7" xfId="9" applyFont="1" applyFill="1" applyBorder="1" applyProtection="1">
      <protection locked="0"/>
    </xf>
    <xf numFmtId="10" fontId="81" fillId="17" borderId="0" xfId="0" applyNumberFormat="1" applyFont="1" applyFill="1" applyAlignment="1" applyProtection="1">
      <alignment horizontal="left" vertical="center"/>
      <protection hidden="1"/>
    </xf>
    <xf numFmtId="10" fontId="0" fillId="17" borderId="0" xfId="0" applyNumberFormat="1" applyFill="1" applyAlignment="1" applyProtection="1">
      <alignment horizontal="left"/>
      <protection hidden="1"/>
    </xf>
    <xf numFmtId="10" fontId="1" fillId="17" borderId="0" xfId="0" applyNumberFormat="1" applyFont="1" applyFill="1" applyAlignment="1" applyProtection="1">
      <alignment horizontal="center"/>
      <protection hidden="1"/>
    </xf>
    <xf numFmtId="10" fontId="0" fillId="17" borderId="0" xfId="0" applyNumberFormat="1" applyFill="1" applyAlignment="1" applyProtection="1">
      <alignment horizontal="center" vertical="center"/>
      <protection hidden="1"/>
    </xf>
    <xf numFmtId="0" fontId="0" fillId="17" borderId="0" xfId="0" applyFill="1" applyProtection="1">
      <protection hidden="1"/>
    </xf>
    <xf numFmtId="0" fontId="2" fillId="17" borderId="0" xfId="0" applyFont="1" applyFill="1" applyAlignment="1" applyProtection="1">
      <alignment horizontal="center"/>
      <protection hidden="1"/>
    </xf>
    <xf numFmtId="44" fontId="2" fillId="17" borderId="19" xfId="0" applyNumberFormat="1" applyFont="1" applyFill="1" applyBorder="1" applyProtection="1">
      <protection locked="0"/>
    </xf>
    <xf numFmtId="0" fontId="0" fillId="17" borderId="0" xfId="0" applyFill="1" applyAlignment="1" applyProtection="1">
      <alignment horizontal="center"/>
      <protection hidden="1"/>
    </xf>
    <xf numFmtId="0" fontId="1" fillId="17" borderId="58" xfId="0" applyFont="1" applyFill="1" applyBorder="1" applyProtection="1">
      <protection hidden="1"/>
    </xf>
    <xf numFmtId="10" fontId="2" fillId="17" borderId="0" xfId="0" applyNumberFormat="1" applyFont="1" applyFill="1" applyAlignment="1" applyProtection="1">
      <alignment horizontal="center"/>
      <protection hidden="1"/>
    </xf>
    <xf numFmtId="44" fontId="0" fillId="17" borderId="0" xfId="0" applyNumberFormat="1" applyFill="1" applyProtection="1">
      <protection hidden="1"/>
    </xf>
    <xf numFmtId="10" fontId="0" fillId="17" borderId="0" xfId="0" applyNumberFormat="1" applyFill="1" applyAlignment="1" applyProtection="1">
      <alignment horizontal="right" vertical="center"/>
      <protection hidden="1"/>
    </xf>
    <xf numFmtId="10" fontId="0" fillId="17" borderId="0" xfId="0" applyNumberFormat="1" applyFill="1" applyAlignment="1" applyProtection="1">
      <alignment horizontal="center"/>
      <protection hidden="1"/>
    </xf>
    <xf numFmtId="0" fontId="0" fillId="17" borderId="0" xfId="0" applyFill="1" applyAlignment="1" applyProtection="1">
      <alignment vertical="top" wrapText="1"/>
      <protection hidden="1"/>
    </xf>
    <xf numFmtId="0" fontId="1" fillId="17" borderId="58" xfId="0" applyFont="1" applyFill="1" applyBorder="1" applyAlignment="1" applyProtection="1">
      <alignment horizontal="left"/>
      <protection hidden="1"/>
    </xf>
    <xf numFmtId="10" fontId="0" fillId="17" borderId="0" xfId="0" applyNumberFormat="1" applyFill="1" applyProtection="1">
      <protection hidden="1"/>
    </xf>
    <xf numFmtId="8" fontId="0" fillId="17" borderId="0" xfId="0" applyNumberFormat="1" applyFill="1" applyAlignment="1" applyProtection="1">
      <alignment horizontal="center"/>
      <protection hidden="1"/>
    </xf>
    <xf numFmtId="44" fontId="2" fillId="17" borderId="0" xfId="0" applyNumberFormat="1" applyFont="1" applyFill="1" applyProtection="1">
      <protection hidden="1"/>
    </xf>
    <xf numFmtId="44" fontId="2" fillId="17" borderId="0" xfId="0" applyNumberFormat="1" applyFont="1" applyFill="1" applyAlignment="1" applyProtection="1">
      <alignment horizontal="center"/>
      <protection hidden="1"/>
    </xf>
    <xf numFmtId="8" fontId="2" fillId="17" borderId="0" xfId="0" applyNumberFormat="1" applyFont="1" applyFill="1" applyAlignment="1" applyProtection="1">
      <alignment horizontal="left"/>
      <protection hidden="1"/>
    </xf>
    <xf numFmtId="44" fontId="1" fillId="17" borderId="14" xfId="0" applyNumberFormat="1" applyFont="1" applyFill="1" applyBorder="1" applyAlignment="1" applyProtection="1">
      <alignment horizontal="left"/>
      <protection hidden="1"/>
    </xf>
    <xf numFmtId="44" fontId="2" fillId="17" borderId="13" xfId="0" applyNumberFormat="1" applyFont="1" applyFill="1" applyBorder="1" applyAlignment="1" applyProtection="1">
      <alignment horizontal="left"/>
      <protection hidden="1"/>
    </xf>
    <xf numFmtId="44" fontId="1" fillId="17" borderId="13" xfId="0" applyNumberFormat="1" applyFont="1" applyFill="1" applyBorder="1" applyAlignment="1" applyProtection="1">
      <alignment horizontal="left"/>
      <protection hidden="1"/>
    </xf>
    <xf numFmtId="44" fontId="1" fillId="17" borderId="0" xfId="0" applyNumberFormat="1" applyFont="1" applyFill="1" applyAlignment="1" applyProtection="1">
      <alignment horizontal="center"/>
      <protection hidden="1"/>
    </xf>
    <xf numFmtId="0" fontId="94" fillId="27" borderId="64" xfId="0" applyFont="1" applyFill="1" applyBorder="1" applyAlignment="1">
      <alignment horizontal="left" vertical="top" wrapText="1"/>
    </xf>
    <xf numFmtId="0" fontId="95" fillId="27" borderId="64" xfId="0" applyFont="1" applyFill="1" applyBorder="1" applyAlignment="1">
      <alignment horizontal="center" vertical="center" wrapText="1"/>
    </xf>
    <xf numFmtId="44" fontId="13" fillId="17" borderId="7" xfId="9" applyFont="1" applyFill="1" applyBorder="1" applyAlignment="1" applyProtection="1">
      <alignment horizontal="center" vertical="center"/>
      <protection locked="0"/>
    </xf>
    <xf numFmtId="10" fontId="3" fillId="17" borderId="0" xfId="0" applyNumberFormat="1" applyFont="1" applyFill="1" applyAlignment="1" applyProtection="1">
      <alignment wrapText="1"/>
      <protection hidden="1"/>
    </xf>
    <xf numFmtId="0" fontId="3" fillId="17" borderId="0" xfId="0" applyFont="1" applyFill="1" applyAlignment="1" applyProtection="1">
      <alignment wrapText="1"/>
      <protection hidden="1"/>
    </xf>
    <xf numFmtId="0" fontId="96" fillId="28" borderId="64" xfId="0" applyFont="1" applyFill="1" applyBorder="1" applyAlignment="1">
      <alignment horizontal="centerContinuous" vertical="top" wrapText="1"/>
    </xf>
    <xf numFmtId="0" fontId="96" fillId="28" borderId="65" xfId="0" applyFont="1" applyFill="1" applyBorder="1" applyAlignment="1">
      <alignment horizontal="centerContinuous" vertical="top" wrapText="1"/>
    </xf>
    <xf numFmtId="0" fontId="96" fillId="28" borderId="66" xfId="0" applyFont="1" applyFill="1" applyBorder="1" applyAlignment="1">
      <alignment horizontal="centerContinuous" vertical="top" wrapText="1"/>
    </xf>
    <xf numFmtId="170" fontId="0" fillId="17" borderId="0" xfId="0" applyNumberFormat="1" applyFill="1" applyProtection="1">
      <protection locked="0"/>
    </xf>
    <xf numFmtId="0" fontId="96" fillId="28" borderId="64" xfId="0" applyFont="1" applyFill="1" applyBorder="1" applyAlignment="1">
      <alignment horizontal="left" vertical="top" wrapText="1"/>
    </xf>
    <xf numFmtId="0" fontId="96" fillId="28" borderId="67" xfId="0" applyFont="1" applyFill="1" applyBorder="1" applyAlignment="1">
      <alignment horizontal="left" vertical="top" wrapText="1"/>
    </xf>
    <xf numFmtId="0" fontId="96" fillId="28" borderId="65" xfId="0" applyFont="1" applyFill="1" applyBorder="1" applyAlignment="1">
      <alignment horizontal="left" vertical="top" wrapText="1"/>
    </xf>
    <xf numFmtId="0" fontId="96" fillId="28" borderId="66" xfId="0" applyFont="1" applyFill="1" applyBorder="1" applyAlignment="1">
      <alignment horizontal="left" vertical="top" wrapText="1"/>
    </xf>
    <xf numFmtId="0" fontId="94" fillId="27" borderId="67" xfId="0" applyFont="1" applyFill="1" applyBorder="1" applyAlignment="1">
      <alignment horizontal="left" vertical="top" wrapText="1"/>
    </xf>
    <xf numFmtId="0" fontId="94" fillId="27" borderId="65" xfId="0" applyFont="1" applyFill="1" applyBorder="1" applyAlignment="1">
      <alignment horizontal="left" vertical="top" wrapText="1"/>
    </xf>
    <xf numFmtId="0" fontId="94" fillId="27" borderId="66" xfId="0" applyFont="1" applyFill="1" applyBorder="1" applyAlignment="1">
      <alignment horizontal="left" vertical="top" wrapText="1"/>
    </xf>
    <xf numFmtId="0" fontId="97" fillId="27" borderId="64" xfId="0" applyFont="1" applyFill="1" applyBorder="1" applyAlignment="1">
      <alignment horizontal="left" vertical="top" wrapText="1"/>
    </xf>
    <xf numFmtId="0" fontId="97" fillId="27" borderId="65" xfId="0" applyFont="1" applyFill="1" applyBorder="1" applyAlignment="1">
      <alignment horizontal="left" vertical="top" wrapText="1"/>
    </xf>
    <xf numFmtId="0" fontId="97" fillId="27" borderId="66" xfId="0" applyFont="1" applyFill="1" applyBorder="1" applyAlignment="1">
      <alignment horizontal="left" vertical="top" wrapText="1"/>
    </xf>
    <xf numFmtId="0" fontId="0" fillId="17" borderId="0" xfId="0" applyFill="1" applyAlignment="1" applyProtection="1">
      <alignment horizontal="left"/>
      <protection hidden="1"/>
    </xf>
    <xf numFmtId="0" fontId="94" fillId="27" borderId="64" xfId="0" applyFont="1" applyFill="1" applyBorder="1" applyAlignment="1">
      <alignment horizontal="centerContinuous" vertical="top" wrapText="1"/>
    </xf>
    <xf numFmtId="0" fontId="2" fillId="17" borderId="0" xfId="0" applyFont="1" applyFill="1" applyAlignment="1" applyProtection="1">
      <alignment horizontal="left" vertical="center"/>
      <protection locked="0"/>
    </xf>
    <xf numFmtId="0" fontId="1" fillId="17" borderId="13" xfId="0" applyFont="1" applyFill="1" applyBorder="1" applyProtection="1">
      <protection hidden="1"/>
    </xf>
    <xf numFmtId="0" fontId="1" fillId="17" borderId="0" xfId="0" applyFont="1" applyFill="1" applyProtection="1">
      <protection hidden="1"/>
    </xf>
    <xf numFmtId="0" fontId="1" fillId="17" borderId="68" xfId="0" applyFont="1" applyFill="1" applyBorder="1" applyAlignment="1" applyProtection="1">
      <alignment horizontal="left" vertical="center"/>
      <protection locked="0"/>
    </xf>
    <xf numFmtId="0" fontId="2" fillId="17" borderId="68" xfId="0" applyFont="1" applyFill="1" applyBorder="1" applyAlignment="1" applyProtection="1">
      <alignment horizontal="left" vertical="center"/>
      <protection locked="0"/>
    </xf>
    <xf numFmtId="0" fontId="26" fillId="3" borderId="3" xfId="0" applyFont="1" applyFill="1" applyBorder="1" applyAlignment="1" applyProtection="1">
      <alignment shrinkToFit="1"/>
      <protection hidden="1"/>
    </xf>
    <xf numFmtId="0" fontId="31" fillId="3" borderId="3" xfId="0" applyFont="1" applyFill="1" applyBorder="1" applyAlignment="1" applyProtection="1">
      <alignment shrinkToFit="1"/>
      <protection hidden="1"/>
    </xf>
    <xf numFmtId="0" fontId="21" fillId="3" borderId="0" xfId="0" applyFont="1" applyFill="1" applyAlignment="1" applyProtection="1">
      <alignment shrinkToFit="1"/>
      <protection hidden="1"/>
    </xf>
    <xf numFmtId="0" fontId="21" fillId="14" borderId="0" xfId="0" applyFont="1" applyFill="1" applyAlignment="1" applyProtection="1">
      <alignment shrinkToFit="1"/>
      <protection hidden="1"/>
    </xf>
    <xf numFmtId="0" fontId="2" fillId="17" borderId="54" xfId="0" applyFont="1" applyFill="1" applyBorder="1" applyAlignment="1" applyProtection="1">
      <alignment horizontal="left" vertical="center"/>
      <protection hidden="1"/>
    </xf>
    <xf numFmtId="0" fontId="2" fillId="17" borderId="17" xfId="0" applyFont="1" applyFill="1" applyBorder="1" applyAlignment="1" applyProtection="1">
      <alignment horizontal="left" vertical="center"/>
      <protection hidden="1"/>
    </xf>
    <xf numFmtId="0" fontId="11" fillId="17" borderId="0" xfId="0" applyFont="1" applyFill="1" applyAlignment="1" applyProtection="1">
      <alignment horizontal="left" vertical="center"/>
      <protection hidden="1"/>
    </xf>
    <xf numFmtId="0" fontId="11" fillId="17" borderId="0" xfId="0" applyFont="1" applyFill="1" applyProtection="1">
      <protection hidden="1"/>
    </xf>
    <xf numFmtId="0" fontId="11" fillId="17" borderId="5" xfId="0" applyFont="1" applyFill="1" applyBorder="1" applyProtection="1">
      <protection hidden="1"/>
    </xf>
    <xf numFmtId="0" fontId="77" fillId="16" borderId="28" xfId="0" applyFont="1" applyFill="1" applyBorder="1" applyAlignment="1" applyProtection="1">
      <alignment horizontal="center"/>
      <protection hidden="1"/>
    </xf>
    <xf numFmtId="0" fontId="77" fillId="16" borderId="3" xfId="0" applyFont="1" applyFill="1" applyBorder="1" applyAlignment="1" applyProtection="1">
      <alignment horizontal="center"/>
      <protection hidden="1"/>
    </xf>
    <xf numFmtId="0" fontId="77" fillId="16" borderId="4" xfId="0" applyFont="1" applyFill="1" applyBorder="1" applyAlignment="1" applyProtection="1">
      <alignment horizontal="center"/>
      <protection hidden="1"/>
    </xf>
    <xf numFmtId="8" fontId="78" fillId="16" borderId="30" xfId="0" applyNumberFormat="1" applyFont="1" applyFill="1" applyBorder="1" applyAlignment="1" applyProtection="1">
      <alignment horizontal="left"/>
      <protection hidden="1"/>
    </xf>
    <xf numFmtId="0" fontId="2" fillId="16" borderId="30" xfId="0" applyFont="1" applyFill="1" applyBorder="1" applyAlignment="1" applyProtection="1">
      <alignment horizontal="right"/>
      <protection hidden="1"/>
    </xf>
    <xf numFmtId="0" fontId="2" fillId="16" borderId="43" xfId="0" applyFont="1" applyFill="1" applyBorder="1" applyAlignment="1" applyProtection="1">
      <alignment horizontal="right"/>
      <protection hidden="1"/>
    </xf>
    <xf numFmtId="0" fontId="2" fillId="17" borderId="56" xfId="0" applyFont="1" applyFill="1" applyBorder="1" applyAlignment="1" applyProtection="1">
      <alignment horizontal="left" vertical="center"/>
      <protection hidden="1"/>
    </xf>
    <xf numFmtId="0" fontId="2" fillId="17" borderId="45" xfId="0" applyFont="1" applyFill="1" applyBorder="1" applyAlignment="1" applyProtection="1">
      <alignment horizontal="left" vertical="center"/>
      <protection hidden="1"/>
    </xf>
    <xf numFmtId="44" fontId="0" fillId="17" borderId="38" xfId="0" applyNumberFormat="1" applyFill="1" applyBorder="1" applyAlignment="1" applyProtection="1">
      <alignment horizontal="left"/>
      <protection locked="0"/>
    </xf>
    <xf numFmtId="0" fontId="0" fillId="17" borderId="10" xfId="0" applyFill="1" applyBorder="1" applyAlignment="1" applyProtection="1">
      <alignment horizontal="left"/>
      <protection locked="0"/>
    </xf>
    <xf numFmtId="0" fontId="2" fillId="17" borderId="15" xfId="0" applyFont="1" applyFill="1" applyBorder="1" applyAlignment="1" applyProtection="1">
      <alignment horizontal="left" vertical="center"/>
      <protection hidden="1"/>
    </xf>
    <xf numFmtId="0" fontId="2" fillId="17" borderId="32" xfId="0" applyFont="1" applyFill="1" applyBorder="1" applyAlignment="1" applyProtection="1">
      <alignment horizontal="left" vertical="center"/>
      <protection hidden="1"/>
    </xf>
    <xf numFmtId="0" fontId="11" fillId="17" borderId="0" xfId="0" applyFont="1" applyFill="1" applyAlignment="1" applyProtection="1">
      <alignment horizontal="left"/>
      <protection hidden="1"/>
    </xf>
    <xf numFmtId="0" fontId="2" fillId="17" borderId="57" xfId="0" applyFont="1" applyFill="1" applyBorder="1" applyAlignment="1" applyProtection="1">
      <alignment horizontal="left" vertical="center"/>
      <protection hidden="1"/>
    </xf>
    <xf numFmtId="0" fontId="2" fillId="17" borderId="44" xfId="0" applyFont="1" applyFill="1" applyBorder="1" applyAlignment="1" applyProtection="1">
      <alignment horizontal="left" vertical="center"/>
      <protection hidden="1"/>
    </xf>
    <xf numFmtId="10" fontId="11" fillId="17" borderId="0" xfId="0" applyNumberFormat="1" applyFont="1" applyFill="1" applyAlignment="1" applyProtection="1">
      <alignment horizontal="left" vertical="center"/>
      <protection hidden="1"/>
    </xf>
    <xf numFmtId="0" fontId="11" fillId="17" borderId="5" xfId="0" applyFont="1" applyFill="1" applyBorder="1" applyAlignment="1" applyProtection="1">
      <alignment horizontal="left"/>
      <protection hidden="1"/>
    </xf>
    <xf numFmtId="0" fontId="1" fillId="17" borderId="58" xfId="0" applyFont="1" applyFill="1" applyBorder="1" applyAlignment="1" applyProtection="1">
      <alignment horizontal="left" vertical="center"/>
      <protection hidden="1"/>
    </xf>
    <xf numFmtId="0" fontId="1" fillId="17" borderId="59" xfId="0" applyFont="1" applyFill="1" applyBorder="1" applyAlignment="1" applyProtection="1">
      <alignment horizontal="left" vertical="center"/>
      <protection hidden="1"/>
    </xf>
    <xf numFmtId="0" fontId="1" fillId="17" borderId="0" xfId="0" applyFont="1" applyFill="1" applyAlignment="1" applyProtection="1">
      <alignment horizontal="left"/>
      <protection hidden="1"/>
    </xf>
    <xf numFmtId="0" fontId="1" fillId="17" borderId="5" xfId="0" applyFont="1" applyFill="1" applyBorder="1" applyAlignment="1" applyProtection="1">
      <alignment horizontal="left"/>
      <protection hidden="1"/>
    </xf>
    <xf numFmtId="0" fontId="1" fillId="17" borderId="13" xfId="0" applyFont="1" applyFill="1" applyBorder="1" applyAlignment="1" applyProtection="1">
      <alignment horizontal="left"/>
      <protection hidden="1"/>
    </xf>
    <xf numFmtId="10" fontId="1" fillId="17" borderId="0" xfId="0" applyNumberFormat="1" applyFont="1" applyFill="1" applyAlignment="1" applyProtection="1">
      <alignment horizontal="center"/>
      <protection hidden="1"/>
    </xf>
    <xf numFmtId="0" fontId="0" fillId="17" borderId="0" xfId="0" applyFill="1" applyAlignment="1" applyProtection="1">
      <alignment horizontal="center"/>
      <protection hidden="1"/>
    </xf>
    <xf numFmtId="0" fontId="2" fillId="17" borderId="47" xfId="0" applyFont="1" applyFill="1" applyBorder="1" applyAlignment="1" applyProtection="1">
      <alignment horizontal="left"/>
      <protection locked="0"/>
    </xf>
    <xf numFmtId="0" fontId="0" fillId="17" borderId="8" xfId="0" applyFill="1" applyBorder="1" applyAlignment="1" applyProtection="1">
      <alignment horizontal="left"/>
      <protection locked="0"/>
    </xf>
    <xf numFmtId="10" fontId="2" fillId="17" borderId="60" xfId="0" applyNumberFormat="1" applyFont="1" applyFill="1" applyBorder="1" applyAlignment="1" applyProtection="1">
      <alignment horizontal="center" vertical="center"/>
      <protection hidden="1"/>
    </xf>
    <xf numFmtId="10" fontId="2" fillId="17" borderId="37" xfId="0" applyNumberFormat="1" applyFont="1" applyFill="1" applyBorder="1" applyAlignment="1" applyProtection="1">
      <alignment horizontal="center" vertical="center"/>
      <protection hidden="1"/>
    </xf>
    <xf numFmtId="0" fontId="2" fillId="17" borderId="28" xfId="0" applyFont="1" applyFill="1" applyBorder="1" applyAlignment="1" applyProtection="1">
      <alignment horizontal="left" vertical="center"/>
      <protection locked="0"/>
    </xf>
    <xf numFmtId="0" fontId="2" fillId="17" borderId="3" xfId="0" applyFont="1" applyFill="1" applyBorder="1" applyAlignment="1" applyProtection="1">
      <alignment horizontal="left" vertical="center"/>
      <protection locked="0"/>
    </xf>
    <xf numFmtId="0" fontId="2" fillId="17" borderId="4" xfId="0" applyFont="1" applyFill="1" applyBorder="1" applyAlignment="1" applyProtection="1">
      <alignment horizontal="left" vertical="center"/>
      <protection locked="0"/>
    </xf>
    <xf numFmtId="0" fontId="2" fillId="17" borderId="13" xfId="0" applyFont="1" applyFill="1" applyBorder="1" applyAlignment="1" applyProtection="1">
      <alignment horizontal="left" vertical="center"/>
      <protection locked="0"/>
    </xf>
    <xf numFmtId="0" fontId="2" fillId="17" borderId="0" xfId="0" applyFont="1" applyFill="1" applyAlignment="1" applyProtection="1">
      <alignment horizontal="left" vertical="center"/>
      <protection locked="0"/>
    </xf>
    <xf numFmtId="0" fontId="2" fillId="17" borderId="5" xfId="0" applyFont="1" applyFill="1" applyBorder="1" applyAlignment="1" applyProtection="1">
      <alignment horizontal="left" vertical="center"/>
      <protection locked="0"/>
    </xf>
    <xf numFmtId="0" fontId="2" fillId="17" borderId="29" xfId="0" applyFont="1" applyFill="1" applyBorder="1" applyAlignment="1" applyProtection="1">
      <alignment horizontal="left" vertical="center"/>
      <protection locked="0"/>
    </xf>
    <xf numFmtId="0" fontId="2" fillId="17" borderId="30" xfId="0" applyFont="1" applyFill="1" applyBorder="1" applyAlignment="1" applyProtection="1">
      <alignment horizontal="left" vertical="center"/>
      <protection locked="0"/>
    </xf>
    <xf numFmtId="0" fontId="2" fillId="17" borderId="43" xfId="0" applyFont="1" applyFill="1" applyBorder="1" applyAlignment="1" applyProtection="1">
      <alignment horizontal="left" vertical="center"/>
      <protection locked="0"/>
    </xf>
    <xf numFmtId="0" fontId="2" fillId="17" borderId="63" xfId="0" applyFont="1" applyFill="1" applyBorder="1" applyAlignment="1" applyProtection="1">
      <alignment horizontal="left"/>
      <protection locked="0"/>
    </xf>
    <xf numFmtId="0" fontId="2" fillId="17" borderId="26" xfId="0" applyFont="1" applyFill="1" applyBorder="1" applyAlignment="1" applyProtection="1">
      <alignment horizontal="left"/>
      <protection locked="0"/>
    </xf>
    <xf numFmtId="10" fontId="2" fillId="17" borderId="52" xfId="0" applyNumberFormat="1" applyFont="1" applyFill="1" applyBorder="1" applyAlignment="1" applyProtection="1">
      <alignment horizontal="left"/>
      <protection locked="0"/>
    </xf>
    <xf numFmtId="0" fontId="0" fillId="17" borderId="52" xfId="0" applyFill="1" applyBorder="1" applyAlignment="1" applyProtection="1">
      <alignment horizontal="left"/>
      <protection locked="0"/>
    </xf>
    <xf numFmtId="0" fontId="0" fillId="17" borderId="19" xfId="0" applyFill="1" applyBorder="1" applyAlignment="1" applyProtection="1">
      <alignment horizontal="left"/>
      <protection locked="0"/>
    </xf>
    <xf numFmtId="10" fontId="2" fillId="17" borderId="0" xfId="0" applyNumberFormat="1" applyFont="1" applyFill="1" applyAlignment="1" applyProtection="1">
      <alignment horizontal="center"/>
      <protection hidden="1"/>
    </xf>
    <xf numFmtId="0" fontId="2" fillId="17" borderId="13" xfId="0" applyFont="1" applyFill="1" applyBorder="1" applyAlignment="1" applyProtection="1">
      <alignment horizontal="left"/>
      <protection hidden="1"/>
    </xf>
    <xf numFmtId="0" fontId="2" fillId="17" borderId="0" xfId="0" applyFont="1" applyFill="1" applyAlignment="1" applyProtection="1">
      <alignment horizontal="left"/>
      <protection hidden="1"/>
    </xf>
    <xf numFmtId="0" fontId="0" fillId="17" borderId="0" xfId="0" applyFill="1" applyProtection="1">
      <protection hidden="1"/>
    </xf>
    <xf numFmtId="0" fontId="0" fillId="17" borderId="5" xfId="0" applyFill="1" applyBorder="1" applyProtection="1">
      <protection hidden="1"/>
    </xf>
    <xf numFmtId="0" fontId="1" fillId="17" borderId="39" xfId="0" applyFont="1" applyFill="1" applyBorder="1" applyAlignment="1" applyProtection="1">
      <alignment horizontal="left"/>
      <protection hidden="1"/>
    </xf>
    <xf numFmtId="0" fontId="1" fillId="17" borderId="20" xfId="0" applyFont="1" applyFill="1" applyBorder="1" applyAlignment="1" applyProtection="1">
      <alignment horizontal="left"/>
      <protection hidden="1"/>
    </xf>
    <xf numFmtId="0" fontId="26" fillId="17" borderId="0" xfId="0" applyFont="1" applyFill="1" applyAlignment="1" applyProtection="1">
      <alignment horizontal="left"/>
      <protection hidden="1"/>
    </xf>
    <xf numFmtId="0" fontId="0" fillId="17" borderId="0" xfId="0" applyFill="1" applyAlignment="1" applyProtection="1">
      <alignment horizontal="left"/>
      <protection hidden="1"/>
    </xf>
    <xf numFmtId="0" fontId="0" fillId="17" borderId="5" xfId="0" applyFill="1" applyBorder="1" applyAlignment="1" applyProtection="1">
      <alignment horizontal="left"/>
      <protection hidden="1"/>
    </xf>
    <xf numFmtId="10" fontId="14" fillId="17" borderId="61" xfId="0" applyNumberFormat="1" applyFont="1" applyFill="1" applyBorder="1" applyAlignment="1" applyProtection="1">
      <alignment horizontal="left"/>
      <protection locked="0"/>
    </xf>
    <xf numFmtId="0" fontId="0" fillId="17" borderId="62" xfId="0" applyFill="1" applyBorder="1" applyAlignment="1" applyProtection="1">
      <alignment horizontal="left"/>
      <protection locked="0"/>
    </xf>
    <xf numFmtId="0" fontId="48" fillId="0" borderId="0" xfId="0" applyFont="1" applyAlignment="1" applyProtection="1">
      <alignment horizontal="center"/>
      <protection hidden="1"/>
    </xf>
    <xf numFmtId="0" fontId="50" fillId="0" borderId="39" xfId="0" applyFont="1" applyBorder="1" applyAlignment="1" applyProtection="1">
      <alignment horizontal="center" shrinkToFit="1"/>
      <protection locked="0"/>
    </xf>
    <xf numFmtId="0" fontId="50" fillId="0" borderId="22" xfId="0" applyFont="1" applyBorder="1" applyAlignment="1" applyProtection="1">
      <alignment horizontal="center" shrinkToFit="1"/>
      <protection locked="0"/>
    </xf>
    <xf numFmtId="0" fontId="50" fillId="0" borderId="36" xfId="0" applyFont="1" applyBorder="1" applyAlignment="1" applyProtection="1">
      <alignment horizontal="center" shrinkToFit="1"/>
      <protection locked="0"/>
    </xf>
    <xf numFmtId="0" fontId="20" fillId="0" borderId="28" xfId="0" applyFont="1" applyBorder="1" applyAlignment="1" applyProtection="1">
      <alignment horizontal="center" shrinkToFit="1"/>
      <protection hidden="1"/>
    </xf>
    <xf numFmtId="0" fontId="20" fillId="0" borderId="4" xfId="0" applyFont="1" applyBorder="1" applyAlignment="1" applyProtection="1">
      <alignment horizontal="center" shrinkToFit="1"/>
      <protection hidden="1"/>
    </xf>
    <xf numFmtId="0" fontId="20" fillId="0" borderId="13" xfId="0" applyFont="1" applyBorder="1" applyAlignment="1" applyProtection="1">
      <alignment horizontal="center" shrinkToFit="1"/>
      <protection hidden="1"/>
    </xf>
    <xf numFmtId="0" fontId="20" fillId="0" borderId="5" xfId="0" applyFont="1" applyBorder="1" applyAlignment="1" applyProtection="1">
      <alignment horizontal="center" shrinkToFit="1"/>
      <protection hidden="1"/>
    </xf>
    <xf numFmtId="0" fontId="20" fillId="0" borderId="29" xfId="0" applyFont="1" applyBorder="1" applyAlignment="1" applyProtection="1">
      <alignment horizontal="center" shrinkToFit="1"/>
      <protection hidden="1"/>
    </xf>
    <xf numFmtId="0" fontId="20" fillId="0" borderId="43" xfId="0" applyFont="1" applyBorder="1" applyAlignment="1" applyProtection="1">
      <alignment horizontal="center" shrinkToFit="1"/>
      <protection hidden="1"/>
    </xf>
    <xf numFmtId="0" fontId="48" fillId="0" borderId="0" xfId="0" applyFont="1" applyAlignment="1" applyProtection="1">
      <alignment horizontal="center" shrinkToFit="1"/>
      <protection hidden="1"/>
    </xf>
    <xf numFmtId="8" fontId="3" fillId="22" borderId="33" xfId="0" applyNumberFormat="1" applyFont="1" applyFill="1" applyBorder="1" applyAlignment="1" applyProtection="1">
      <alignment horizontal="center" vertical="center" wrapText="1"/>
      <protection hidden="1"/>
    </xf>
    <xf numFmtId="8" fontId="3" fillId="22" borderId="48" xfId="0" applyNumberFormat="1" applyFont="1" applyFill="1" applyBorder="1" applyAlignment="1" applyProtection="1">
      <alignment horizontal="center" vertical="center" wrapText="1"/>
      <protection hidden="1"/>
    </xf>
    <xf numFmtId="8" fontId="3" fillId="22" borderId="37" xfId="0" applyNumberFormat="1" applyFont="1" applyFill="1" applyBorder="1" applyAlignment="1" applyProtection="1">
      <alignment horizontal="center" vertical="center" wrapText="1"/>
      <protection hidden="1"/>
    </xf>
    <xf numFmtId="0" fontId="3" fillId="18" borderId="28"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18" borderId="4"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18" borderId="0" xfId="0" applyFont="1" applyFill="1" applyAlignment="1" applyProtection="1">
      <alignment horizontal="center" vertical="center" wrapText="1"/>
      <protection locked="0"/>
    </xf>
    <xf numFmtId="0" fontId="3" fillId="18" borderId="5" xfId="0" applyFont="1" applyFill="1" applyBorder="1" applyAlignment="1" applyProtection="1">
      <alignment horizontal="center" vertical="center" wrapText="1"/>
      <protection locked="0"/>
    </xf>
    <xf numFmtId="0" fontId="3" fillId="18" borderId="29" xfId="0" applyFont="1" applyFill="1" applyBorder="1" applyAlignment="1" applyProtection="1">
      <alignment horizontal="center" vertical="center" wrapText="1"/>
      <protection locked="0"/>
    </xf>
    <xf numFmtId="0" fontId="3" fillId="18" borderId="30" xfId="0" applyFont="1" applyFill="1" applyBorder="1" applyAlignment="1" applyProtection="1">
      <alignment horizontal="center" vertical="center" wrapText="1"/>
      <protection locked="0"/>
    </xf>
    <xf numFmtId="0" fontId="3" fillId="18" borderId="43" xfId="0" applyFont="1" applyFill="1" applyBorder="1" applyAlignment="1" applyProtection="1">
      <alignment horizontal="center" vertical="center" wrapText="1"/>
      <protection locked="0"/>
    </xf>
    <xf numFmtId="44" fontId="3" fillId="0" borderId="33" xfId="9" applyFont="1" applyFill="1" applyBorder="1" applyAlignment="1" applyProtection="1">
      <alignment horizontal="center" vertical="center" shrinkToFit="1"/>
      <protection hidden="1"/>
    </xf>
    <xf numFmtId="44" fontId="3" fillId="0" borderId="48" xfId="9" applyFont="1" applyFill="1" applyBorder="1" applyAlignment="1" applyProtection="1">
      <alignment horizontal="center" vertical="center" shrinkToFit="1"/>
      <protection hidden="1"/>
    </xf>
    <xf numFmtId="44" fontId="3" fillId="0" borderId="37" xfId="9" applyFont="1" applyFill="1" applyBorder="1" applyAlignment="1" applyProtection="1">
      <alignment horizontal="center" vertical="center" shrinkToFit="1"/>
      <protection hidden="1"/>
    </xf>
    <xf numFmtId="8" fontId="3" fillId="19" borderId="39" xfId="0" applyNumberFormat="1" applyFont="1" applyFill="1" applyBorder="1" applyAlignment="1" applyProtection="1">
      <alignment horizontal="center" vertical="center" shrinkToFit="1"/>
      <protection hidden="1"/>
    </xf>
    <xf numFmtId="8" fontId="3" fillId="19" borderId="22" xfId="0" applyNumberFormat="1" applyFont="1" applyFill="1" applyBorder="1" applyAlignment="1" applyProtection="1">
      <alignment horizontal="center" vertical="center" shrinkToFit="1"/>
      <protection hidden="1"/>
    </xf>
    <xf numFmtId="8" fontId="3" fillId="19" borderId="36" xfId="0" applyNumberFormat="1" applyFont="1" applyFill="1" applyBorder="1" applyAlignment="1" applyProtection="1">
      <alignment horizontal="center" vertical="center" shrinkToFit="1"/>
      <protection hidden="1"/>
    </xf>
    <xf numFmtId="44" fontId="3" fillId="0" borderId="39" xfId="9" applyFont="1" applyFill="1" applyBorder="1" applyAlignment="1" applyProtection="1">
      <alignment horizontal="center" vertical="center" shrinkToFit="1"/>
      <protection hidden="1"/>
    </xf>
    <xf numFmtId="44" fontId="3" fillId="0" borderId="36" xfId="9" applyFont="1" applyFill="1" applyBorder="1" applyAlignment="1" applyProtection="1">
      <alignment horizontal="center" vertical="center" shrinkToFit="1"/>
      <protection hidden="1"/>
    </xf>
    <xf numFmtId="0" fontId="3" fillId="19" borderId="39" xfId="0" applyFont="1" applyFill="1" applyBorder="1" applyAlignment="1" applyProtection="1">
      <alignment horizontal="center" vertical="center" shrinkToFit="1"/>
      <protection hidden="1"/>
    </xf>
    <xf numFmtId="0" fontId="3" fillId="19" borderId="22" xfId="0" applyFont="1" applyFill="1" applyBorder="1" applyAlignment="1" applyProtection="1">
      <alignment horizontal="center" vertical="center" shrinkToFit="1"/>
      <protection hidden="1"/>
    </xf>
    <xf numFmtId="0" fontId="3" fillId="19" borderId="36" xfId="0" applyFont="1" applyFill="1" applyBorder="1" applyAlignment="1" applyProtection="1">
      <alignment horizontal="center" vertical="center" shrinkToFit="1"/>
      <protection hidden="1"/>
    </xf>
    <xf numFmtId="0" fontId="3" fillId="19" borderId="28" xfId="0" applyFont="1" applyFill="1" applyBorder="1" applyAlignment="1" applyProtection="1">
      <alignment horizontal="center" vertical="center" shrinkToFit="1"/>
      <protection hidden="1"/>
    </xf>
    <xf numFmtId="0" fontId="3" fillId="19" borderId="3" xfId="0" applyFont="1" applyFill="1" applyBorder="1" applyAlignment="1" applyProtection="1">
      <alignment horizontal="center" vertical="center" shrinkToFit="1"/>
      <protection hidden="1"/>
    </xf>
    <xf numFmtId="0" fontId="3" fillId="19" borderId="4" xfId="0" applyFont="1" applyFill="1" applyBorder="1" applyAlignment="1" applyProtection="1">
      <alignment horizontal="center" vertical="center" shrinkToFit="1"/>
      <protection hidden="1"/>
    </xf>
    <xf numFmtId="8" fontId="3" fillId="0" borderId="47" xfId="0" applyNumberFormat="1" applyFont="1" applyBorder="1" applyAlignment="1" applyProtection="1">
      <alignment horizontal="left" vertical="center" shrinkToFit="1"/>
      <protection hidden="1"/>
    </xf>
    <xf numFmtId="8" fontId="3" fillId="0" borderId="50" xfId="0" applyNumberFormat="1" applyFont="1" applyBorder="1" applyAlignment="1" applyProtection="1">
      <alignment horizontal="left" vertical="center" shrinkToFit="1"/>
      <protection hidden="1"/>
    </xf>
    <xf numFmtId="8" fontId="3" fillId="0" borderId="38" xfId="0" applyNumberFormat="1" applyFont="1" applyBorder="1" applyAlignment="1" applyProtection="1">
      <alignment horizontal="left" vertical="center" shrinkToFit="1"/>
      <protection hidden="1"/>
    </xf>
    <xf numFmtId="8" fontId="3" fillId="0" borderId="10" xfId="0" applyNumberFormat="1" applyFont="1" applyBorder="1" applyAlignment="1" applyProtection="1">
      <alignment horizontal="left" vertical="center" shrinkToFit="1"/>
      <protection hidden="1"/>
    </xf>
    <xf numFmtId="8" fontId="3" fillId="0" borderId="24" xfId="0" applyNumberFormat="1" applyFont="1" applyBorder="1" applyAlignment="1" applyProtection="1">
      <alignment horizontal="left" vertical="center" shrinkToFit="1"/>
      <protection hidden="1"/>
    </xf>
    <xf numFmtId="8" fontId="3" fillId="0" borderId="45" xfId="0" applyNumberFormat="1" applyFont="1" applyBorder="1" applyAlignment="1" applyProtection="1">
      <alignment horizontal="left" vertical="center" shrinkToFit="1"/>
      <protection hidden="1"/>
    </xf>
    <xf numFmtId="8" fontId="3" fillId="0" borderId="28" xfId="0" applyNumberFormat="1" applyFont="1" applyBorder="1" applyAlignment="1" applyProtection="1">
      <alignment horizontal="center" vertical="center" wrapText="1" shrinkToFit="1"/>
      <protection hidden="1"/>
    </xf>
    <xf numFmtId="8" fontId="3" fillId="0" borderId="3" xfId="0" applyNumberFormat="1" applyFont="1" applyBorder="1" applyAlignment="1" applyProtection="1">
      <alignment horizontal="center" vertical="center" wrapText="1" shrinkToFit="1"/>
      <protection hidden="1"/>
    </xf>
    <xf numFmtId="8" fontId="3" fillId="0" borderId="4" xfId="0" applyNumberFormat="1" applyFont="1" applyBorder="1" applyAlignment="1" applyProtection="1">
      <alignment horizontal="center" vertical="center" wrapText="1" shrinkToFit="1"/>
      <protection hidden="1"/>
    </xf>
    <xf numFmtId="8" fontId="3" fillId="0" borderId="29" xfId="0" applyNumberFormat="1" applyFont="1" applyBorder="1" applyAlignment="1" applyProtection="1">
      <alignment horizontal="center" vertical="center" wrapText="1" shrinkToFit="1"/>
      <protection hidden="1"/>
    </xf>
    <xf numFmtId="8" fontId="3" fillId="0" borderId="30" xfId="0" applyNumberFormat="1" applyFont="1" applyBorder="1" applyAlignment="1" applyProtection="1">
      <alignment horizontal="center" vertical="center" wrapText="1" shrinkToFit="1"/>
      <protection hidden="1"/>
    </xf>
    <xf numFmtId="8" fontId="3" fillId="0" borderId="43" xfId="0" applyNumberFormat="1" applyFont="1" applyBorder="1" applyAlignment="1" applyProtection="1">
      <alignment horizontal="center" vertical="center" wrapText="1" shrinkToFit="1"/>
      <protection hidden="1"/>
    </xf>
    <xf numFmtId="44" fontId="3" fillId="18" borderId="33" xfId="9" applyFont="1" applyFill="1" applyBorder="1" applyAlignment="1" applyProtection="1">
      <alignment horizontal="center" vertical="center" shrinkToFit="1"/>
      <protection locked="0"/>
    </xf>
    <xf numFmtId="44" fontId="3" fillId="18" borderId="37" xfId="9" applyFont="1" applyFill="1" applyBorder="1" applyAlignment="1" applyProtection="1">
      <alignment horizontal="center" vertical="center" shrinkToFit="1"/>
      <protection locked="0"/>
    </xf>
    <xf numFmtId="0" fontId="3" fillId="19" borderId="28" xfId="0" applyFont="1" applyFill="1" applyBorder="1" applyAlignment="1" applyProtection="1">
      <alignment horizontal="center" vertical="center" wrapText="1"/>
      <protection hidden="1"/>
    </xf>
    <xf numFmtId="0" fontId="3" fillId="19" borderId="4" xfId="0" applyFont="1" applyFill="1" applyBorder="1" applyAlignment="1" applyProtection="1">
      <alignment horizontal="center" vertical="center" wrapText="1"/>
      <protection hidden="1"/>
    </xf>
    <xf numFmtId="0" fontId="3" fillId="19" borderId="13" xfId="0" applyFont="1" applyFill="1" applyBorder="1" applyAlignment="1" applyProtection="1">
      <alignment horizontal="center" vertical="center" wrapText="1"/>
      <protection hidden="1"/>
    </xf>
    <xf numFmtId="0" fontId="3" fillId="19" borderId="5" xfId="0" applyFont="1" applyFill="1" applyBorder="1" applyAlignment="1" applyProtection="1">
      <alignment horizontal="center" vertical="center" wrapText="1"/>
      <protection hidden="1"/>
    </xf>
    <xf numFmtId="0" fontId="3" fillId="19" borderId="29" xfId="0" applyFont="1" applyFill="1" applyBorder="1" applyAlignment="1" applyProtection="1">
      <alignment horizontal="center" vertical="center" wrapText="1"/>
      <protection hidden="1"/>
    </xf>
    <xf numFmtId="0" fontId="3" fillId="19" borderId="43" xfId="0" applyFont="1" applyFill="1" applyBorder="1" applyAlignment="1" applyProtection="1">
      <alignment horizontal="center" vertical="center" wrapText="1"/>
      <protection hidden="1"/>
    </xf>
    <xf numFmtId="0" fontId="3" fillId="0" borderId="53" xfId="0" applyFont="1" applyBorder="1" applyAlignment="1" applyProtection="1">
      <alignment horizontal="left" shrinkToFit="1"/>
      <protection hidden="1"/>
    </xf>
    <xf numFmtId="0" fontId="3" fillId="0" borderId="31" xfId="0" applyFont="1" applyBorder="1" applyAlignment="1" applyProtection="1">
      <alignment horizontal="left" shrinkToFit="1"/>
      <protection hidden="1"/>
    </xf>
    <xf numFmtId="0" fontId="3" fillId="0" borderId="51" xfId="0" applyFont="1" applyBorder="1" applyAlignment="1" applyProtection="1">
      <alignment horizontal="left" shrinkToFit="1"/>
      <protection hidden="1"/>
    </xf>
    <xf numFmtId="0" fontId="3" fillId="0" borderId="52" xfId="0" applyFont="1" applyBorder="1" applyAlignment="1" applyProtection="1">
      <alignment horizontal="left" shrinkToFit="1"/>
      <protection hidden="1"/>
    </xf>
    <xf numFmtId="0" fontId="3" fillId="0" borderId="54" xfId="0" applyFont="1" applyBorder="1" applyAlignment="1" applyProtection="1">
      <alignment horizontal="left" shrinkToFit="1"/>
      <protection hidden="1"/>
    </xf>
    <xf numFmtId="0" fontId="3" fillId="0" borderId="17" xfId="0" applyFont="1" applyBorder="1" applyAlignment="1" applyProtection="1">
      <alignment horizontal="left" shrinkToFit="1"/>
      <protection hidden="1"/>
    </xf>
    <xf numFmtId="0" fontId="17" fillId="18" borderId="0" xfId="0" applyFont="1" applyFill="1" applyAlignment="1" applyProtection="1">
      <alignment horizontal="center" vertical="center" shrinkToFit="1"/>
      <protection hidden="1"/>
    </xf>
    <xf numFmtId="0" fontId="3" fillId="0" borderId="0" xfId="0" applyFont="1" applyAlignment="1" applyProtection="1">
      <alignment horizontal="left" vertical="center" shrinkToFit="1"/>
      <protection hidden="1"/>
    </xf>
    <xf numFmtId="0" fontId="3" fillId="3" borderId="54" xfId="0" applyFont="1" applyFill="1" applyBorder="1" applyAlignment="1" applyProtection="1">
      <alignment horizontal="center" shrinkToFit="1"/>
      <protection hidden="1"/>
    </xf>
    <xf numFmtId="0" fontId="3" fillId="3" borderId="17" xfId="0" applyFont="1" applyFill="1" applyBorder="1" applyAlignment="1" applyProtection="1">
      <alignment horizontal="center" shrinkToFit="1"/>
      <protection hidden="1"/>
    </xf>
    <xf numFmtId="0" fontId="3" fillId="3" borderId="18" xfId="0" applyFont="1" applyFill="1" applyBorder="1" applyAlignment="1" applyProtection="1">
      <alignment horizontal="center" shrinkToFit="1"/>
      <protection hidden="1"/>
    </xf>
    <xf numFmtId="8" fontId="3" fillId="3" borderId="51" xfId="0" applyNumberFormat="1" applyFont="1" applyFill="1" applyBorder="1" applyAlignment="1" applyProtection="1">
      <alignment horizontal="center" vertical="center" shrinkToFit="1"/>
      <protection hidden="1"/>
    </xf>
    <xf numFmtId="8" fontId="3" fillId="3" borderId="52" xfId="0" applyNumberFormat="1" applyFont="1" applyFill="1" applyBorder="1" applyAlignment="1" applyProtection="1">
      <alignment horizontal="center" vertical="center" shrinkToFit="1"/>
      <protection hidden="1"/>
    </xf>
    <xf numFmtId="8" fontId="3" fillId="3" borderId="19" xfId="0" applyNumberFormat="1" applyFont="1" applyFill="1" applyBorder="1" applyAlignment="1" applyProtection="1">
      <alignment horizontal="center" vertical="center" shrinkToFit="1"/>
      <protection hidden="1"/>
    </xf>
    <xf numFmtId="0" fontId="39" fillId="8" borderId="33" xfId="0" applyFont="1" applyFill="1" applyBorder="1" applyAlignment="1" applyProtection="1">
      <alignment horizontal="center" vertical="center" wrapText="1"/>
      <protection hidden="1"/>
    </xf>
    <xf numFmtId="0" fontId="39" fillId="8" borderId="48" xfId="0" applyFont="1" applyFill="1" applyBorder="1" applyAlignment="1" applyProtection="1">
      <alignment horizontal="center" vertical="center" wrapText="1"/>
      <protection hidden="1"/>
    </xf>
    <xf numFmtId="0" fontId="39" fillId="8" borderId="37" xfId="0" applyFont="1" applyFill="1" applyBorder="1" applyAlignment="1" applyProtection="1">
      <alignment horizontal="center" vertical="center" wrapText="1"/>
      <protection hidden="1"/>
    </xf>
    <xf numFmtId="8" fontId="3" fillId="10" borderId="33" xfId="0" applyNumberFormat="1" applyFont="1" applyFill="1" applyBorder="1" applyAlignment="1" applyProtection="1">
      <alignment horizontal="center" vertical="center" wrapText="1"/>
      <protection hidden="1"/>
    </xf>
    <xf numFmtId="8" fontId="3" fillId="10" borderId="48" xfId="0" applyNumberFormat="1" applyFont="1" applyFill="1" applyBorder="1" applyAlignment="1" applyProtection="1">
      <alignment horizontal="center" vertical="center" wrapText="1"/>
      <protection hidden="1"/>
    </xf>
    <xf numFmtId="8" fontId="3" fillId="10" borderId="37" xfId="0" applyNumberFormat="1" applyFont="1" applyFill="1" applyBorder="1" applyAlignment="1" applyProtection="1">
      <alignment horizontal="center" vertical="center" wrapText="1"/>
      <protection hidden="1"/>
    </xf>
    <xf numFmtId="0" fontId="3" fillId="3" borderId="28"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29" xfId="0" applyFont="1" applyFill="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wrapText="1"/>
      <protection locked="0"/>
    </xf>
    <xf numFmtId="0" fontId="39" fillId="8" borderId="39" xfId="0" applyFont="1" applyFill="1" applyBorder="1" applyAlignment="1" applyProtection="1">
      <alignment horizontal="center" shrinkToFit="1"/>
      <protection hidden="1"/>
    </xf>
    <xf numFmtId="0" fontId="39" fillId="8" borderId="22" xfId="0" applyFont="1" applyFill="1" applyBorder="1" applyAlignment="1" applyProtection="1">
      <alignment horizontal="center" shrinkToFit="1"/>
      <protection hidden="1"/>
    </xf>
    <xf numFmtId="0" fontId="39" fillId="8" borderId="30" xfId="0" applyFont="1" applyFill="1" applyBorder="1" applyAlignment="1" applyProtection="1">
      <alignment horizontal="center" shrinkToFit="1"/>
      <protection hidden="1"/>
    </xf>
    <xf numFmtId="0" fontId="39" fillId="8" borderId="43" xfId="0" applyFont="1" applyFill="1" applyBorder="1" applyAlignment="1" applyProtection="1">
      <alignment horizontal="center" shrinkToFit="1"/>
      <protection hidden="1"/>
    </xf>
    <xf numFmtId="7" fontId="3" fillId="0" borderId="29" xfId="0" applyNumberFormat="1" applyFont="1" applyBorder="1" applyAlignment="1" applyProtection="1">
      <alignment horizontal="center"/>
      <protection hidden="1"/>
    </xf>
    <xf numFmtId="7" fontId="3" fillId="0" borderId="30" xfId="0" applyNumberFormat="1" applyFont="1" applyBorder="1" applyAlignment="1" applyProtection="1">
      <alignment horizontal="center"/>
      <protection hidden="1"/>
    </xf>
    <xf numFmtId="7" fontId="3" fillId="0" borderId="43" xfId="0" applyNumberFormat="1" applyFont="1" applyBorder="1" applyAlignment="1" applyProtection="1">
      <alignment horizontal="center"/>
      <protection hidden="1"/>
    </xf>
    <xf numFmtId="8" fontId="3" fillId="8" borderId="39" xfId="0" applyNumberFormat="1" applyFont="1" applyFill="1" applyBorder="1" applyAlignment="1" applyProtection="1">
      <alignment horizontal="center" vertical="center" shrinkToFit="1"/>
      <protection hidden="1"/>
    </xf>
    <xf numFmtId="8" fontId="3" fillId="8" borderId="22" xfId="0" applyNumberFormat="1" applyFont="1" applyFill="1" applyBorder="1" applyAlignment="1" applyProtection="1">
      <alignment horizontal="center" vertical="center" shrinkToFit="1"/>
      <protection hidden="1"/>
    </xf>
    <xf numFmtId="8" fontId="3" fillId="8" borderId="36" xfId="0" applyNumberFormat="1" applyFont="1" applyFill="1" applyBorder="1" applyAlignment="1" applyProtection="1">
      <alignment horizontal="center" vertical="center" shrinkToFit="1"/>
      <protection hidden="1"/>
    </xf>
    <xf numFmtId="0" fontId="3" fillId="7" borderId="0" xfId="0" applyFont="1" applyFill="1" applyAlignment="1" applyProtection="1">
      <alignment horizontal="center"/>
      <protection hidden="1"/>
    </xf>
    <xf numFmtId="0" fontId="3" fillId="7" borderId="5" xfId="0" applyFont="1" applyFill="1" applyBorder="1" applyAlignment="1" applyProtection="1">
      <alignment horizontal="center"/>
      <protection hidden="1"/>
    </xf>
    <xf numFmtId="0" fontId="3" fillId="8" borderId="39" xfId="0" applyFont="1" applyFill="1" applyBorder="1" applyAlignment="1" applyProtection="1">
      <alignment horizontal="center" vertical="center" shrinkToFit="1"/>
      <protection hidden="1"/>
    </xf>
    <xf numFmtId="0" fontId="3" fillId="8" borderId="22" xfId="0" applyFont="1" applyFill="1" applyBorder="1" applyAlignment="1" applyProtection="1">
      <alignment horizontal="center" vertical="center" shrinkToFit="1"/>
      <protection hidden="1"/>
    </xf>
    <xf numFmtId="8" fontId="3" fillId="3" borderId="13" xfId="0" applyNumberFormat="1" applyFont="1" applyFill="1" applyBorder="1" applyAlignment="1" applyProtection="1">
      <alignment horizontal="center" vertical="center" shrinkToFit="1"/>
      <protection hidden="1"/>
    </xf>
    <xf numFmtId="0" fontId="40" fillId="3" borderId="0" xfId="0" applyFont="1" applyFill="1" applyProtection="1">
      <protection hidden="1"/>
    </xf>
    <xf numFmtId="7" fontId="3" fillId="3" borderId="49" xfId="0" applyNumberFormat="1" applyFont="1" applyFill="1" applyBorder="1" applyAlignment="1" applyProtection="1">
      <alignment horizontal="center" vertical="center" shrinkToFit="1"/>
      <protection locked="0"/>
    </xf>
    <xf numFmtId="7" fontId="3" fillId="3" borderId="47" xfId="0" applyNumberFormat="1" applyFont="1" applyFill="1" applyBorder="1" applyAlignment="1" applyProtection="1">
      <alignment horizontal="center" vertical="center" shrinkToFit="1"/>
      <protection locked="0"/>
    </xf>
    <xf numFmtId="7" fontId="3" fillId="3" borderId="8" xfId="0" applyNumberFormat="1" applyFont="1" applyFill="1" applyBorder="1" applyAlignment="1" applyProtection="1">
      <alignment horizontal="center" vertical="center" shrinkToFit="1"/>
      <protection locked="0"/>
    </xf>
    <xf numFmtId="0" fontId="3" fillId="0" borderId="2" xfId="0" applyFont="1" applyBorder="1" applyAlignment="1" applyProtection="1">
      <alignment horizontal="center" shrinkToFit="1"/>
      <protection hidden="1"/>
    </xf>
    <xf numFmtId="14" fontId="3" fillId="0" borderId="38" xfId="0" applyNumberFormat="1" applyFont="1" applyBorder="1" applyAlignment="1" applyProtection="1">
      <alignment horizontal="center" shrinkToFit="1"/>
      <protection hidden="1"/>
    </xf>
    <xf numFmtId="7" fontId="3" fillId="3" borderId="31" xfId="0" applyNumberFormat="1" applyFont="1" applyFill="1" applyBorder="1" applyAlignment="1" applyProtection="1">
      <alignment horizontal="center"/>
      <protection hidden="1"/>
    </xf>
    <xf numFmtId="7" fontId="3" fillId="3" borderId="7" xfId="0" applyNumberFormat="1" applyFont="1" applyFill="1" applyBorder="1" applyAlignment="1" applyProtection="1">
      <alignment horizontal="center"/>
      <protection hidden="1"/>
    </xf>
    <xf numFmtId="7" fontId="3" fillId="3" borderId="17" xfId="0" applyNumberFormat="1" applyFont="1" applyFill="1" applyBorder="1" applyAlignment="1" applyProtection="1">
      <alignment horizontal="center"/>
      <protection hidden="1"/>
    </xf>
    <xf numFmtId="7" fontId="3" fillId="3" borderId="18" xfId="0" applyNumberFormat="1" applyFont="1" applyFill="1" applyBorder="1" applyAlignment="1" applyProtection="1">
      <alignment horizontal="center"/>
      <protection hidden="1"/>
    </xf>
    <xf numFmtId="0" fontId="15" fillId="3" borderId="3" xfId="0" applyFont="1" applyFill="1" applyBorder="1" applyAlignment="1" applyProtection="1">
      <alignment horizontal="center" vertical="center" textRotation="90" shrinkToFit="1"/>
      <protection hidden="1"/>
    </xf>
    <xf numFmtId="0" fontId="15" fillId="3" borderId="0" xfId="0" applyFont="1" applyFill="1" applyAlignment="1" applyProtection="1">
      <alignment horizontal="center" vertical="center" textRotation="90" shrinkToFit="1"/>
      <protection hidden="1"/>
    </xf>
    <xf numFmtId="0" fontId="15" fillId="3" borderId="30" xfId="0" applyFont="1" applyFill="1" applyBorder="1" applyAlignment="1" applyProtection="1">
      <alignment horizontal="center" vertical="center" textRotation="90" shrinkToFit="1"/>
      <protection hidden="1"/>
    </xf>
    <xf numFmtId="0" fontId="3" fillId="7" borderId="13" xfId="0" applyFont="1" applyFill="1" applyBorder="1" applyAlignment="1" applyProtection="1">
      <alignment horizontal="center"/>
      <protection hidden="1"/>
    </xf>
    <xf numFmtId="0" fontId="3" fillId="3" borderId="53" xfId="0" applyFont="1" applyFill="1" applyBorder="1" applyAlignment="1" applyProtection="1">
      <alignment horizontal="center" shrinkToFit="1"/>
      <protection hidden="1"/>
    </xf>
    <xf numFmtId="0" fontId="3" fillId="3" borderId="31" xfId="0" applyFont="1" applyFill="1" applyBorder="1" applyAlignment="1" applyProtection="1">
      <alignment horizontal="center" shrinkToFit="1"/>
      <protection hidden="1"/>
    </xf>
    <xf numFmtId="3" fontId="3" fillId="3" borderId="15" xfId="1" applyNumberFormat="1" applyFont="1" applyFill="1" applyBorder="1" applyAlignment="1" applyProtection="1">
      <alignment horizontal="center" shrinkToFit="1"/>
      <protection locked="0"/>
    </xf>
    <xf numFmtId="3" fontId="3" fillId="3" borderId="38" xfId="1" applyNumberFormat="1" applyFont="1" applyFill="1" applyBorder="1" applyAlignment="1" applyProtection="1">
      <alignment horizontal="center" shrinkToFit="1"/>
      <protection locked="0"/>
    </xf>
    <xf numFmtId="3" fontId="3" fillId="3" borderId="10" xfId="1" applyNumberFormat="1" applyFont="1" applyFill="1" applyBorder="1" applyAlignment="1" applyProtection="1">
      <alignment horizontal="center" shrinkToFit="1"/>
      <protection locked="0"/>
    </xf>
    <xf numFmtId="7" fontId="3" fillId="3" borderId="52" xfId="0" applyNumberFormat="1" applyFont="1" applyFill="1" applyBorder="1" applyAlignment="1" applyProtection="1">
      <alignment horizontal="center"/>
      <protection hidden="1"/>
    </xf>
    <xf numFmtId="7" fontId="3" fillId="3" borderId="19" xfId="0" applyNumberFormat="1" applyFont="1" applyFill="1" applyBorder="1" applyAlignment="1" applyProtection="1">
      <alignment horizontal="center"/>
      <protection hidden="1"/>
    </xf>
    <xf numFmtId="0" fontId="17" fillId="3" borderId="0" xfId="0" applyFont="1" applyFill="1" applyAlignment="1" applyProtection="1">
      <alignment horizontal="center" vertical="center" shrinkToFit="1"/>
      <protection hidden="1"/>
    </xf>
    <xf numFmtId="0" fontId="3" fillId="0" borderId="38" xfId="0" applyFont="1" applyBorder="1" applyAlignment="1" applyProtection="1">
      <alignment horizontal="center" shrinkToFit="1"/>
      <protection hidden="1"/>
    </xf>
    <xf numFmtId="0" fontId="39" fillId="3" borderId="13" xfId="0" applyFont="1" applyFill="1" applyBorder="1" applyAlignment="1" applyProtection="1">
      <alignment horizontal="center" vertical="center"/>
      <protection hidden="1"/>
    </xf>
    <xf numFmtId="0" fontId="39" fillId="3" borderId="0" xfId="0" applyFont="1" applyFill="1" applyAlignment="1" applyProtection="1">
      <alignment horizontal="center" vertical="center"/>
      <protection hidden="1"/>
    </xf>
    <xf numFmtId="7" fontId="3" fillId="3" borderId="15" xfId="0" applyNumberFormat="1" applyFont="1" applyFill="1" applyBorder="1" applyAlignment="1" applyProtection="1">
      <alignment horizontal="center" vertical="center" shrinkToFit="1"/>
      <protection locked="0"/>
    </xf>
    <xf numFmtId="7" fontId="3" fillId="3" borderId="38" xfId="0" applyNumberFormat="1" applyFont="1" applyFill="1" applyBorder="1" applyAlignment="1" applyProtection="1">
      <alignment horizontal="center" vertical="center" shrinkToFit="1"/>
      <protection locked="0"/>
    </xf>
    <xf numFmtId="7" fontId="3" fillId="3" borderId="10" xfId="0" applyNumberFormat="1" applyFont="1" applyFill="1" applyBorder="1" applyAlignment="1" applyProtection="1">
      <alignment horizontal="center" vertical="center" shrinkToFit="1"/>
      <protection locked="0"/>
    </xf>
    <xf numFmtId="0" fontId="3" fillId="8" borderId="13" xfId="0" applyFont="1" applyFill="1" applyBorder="1" applyAlignment="1" applyProtection="1">
      <alignment horizontal="center" vertical="center" shrinkToFit="1"/>
      <protection hidden="1"/>
    </xf>
    <xf numFmtId="0" fontId="3" fillId="8" borderId="0" xfId="0" applyFont="1" applyFill="1" applyAlignment="1" applyProtection="1">
      <alignment horizontal="center" vertical="center" shrinkToFit="1"/>
      <protection hidden="1"/>
    </xf>
    <xf numFmtId="0" fontId="3" fillId="8" borderId="5" xfId="0" applyFont="1" applyFill="1" applyBorder="1" applyAlignment="1" applyProtection="1">
      <alignment horizontal="center" vertical="center" shrinkToFit="1"/>
      <protection hidden="1"/>
    </xf>
    <xf numFmtId="0" fontId="3" fillId="7" borderId="13" xfId="0" applyFont="1" applyFill="1" applyBorder="1" applyAlignment="1" applyProtection="1">
      <alignment horizontal="center" shrinkToFit="1"/>
      <protection hidden="1"/>
    </xf>
    <xf numFmtId="0" fontId="3" fillId="7" borderId="0" xfId="0" applyFont="1" applyFill="1" applyAlignment="1" applyProtection="1">
      <alignment horizontal="center" shrinkToFit="1"/>
      <protection hidden="1"/>
    </xf>
    <xf numFmtId="0" fontId="3" fillId="8" borderId="36" xfId="0" applyFont="1" applyFill="1" applyBorder="1" applyAlignment="1" applyProtection="1">
      <alignment horizontal="center" vertical="center" shrinkToFit="1"/>
      <protection hidden="1"/>
    </xf>
    <xf numFmtId="0" fontId="39" fillId="5" borderId="0" xfId="0" applyFont="1" applyFill="1" applyAlignment="1" applyProtection="1">
      <alignment horizontal="center" textRotation="90"/>
      <protection hidden="1"/>
    </xf>
    <xf numFmtId="0" fontId="3" fillId="3" borderId="51" xfId="0" applyFont="1" applyFill="1" applyBorder="1" applyAlignment="1" applyProtection="1">
      <alignment horizontal="center" shrinkToFit="1"/>
      <protection hidden="1"/>
    </xf>
    <xf numFmtId="0" fontId="3" fillId="3" borderId="52" xfId="0" applyFont="1" applyFill="1" applyBorder="1" applyAlignment="1" applyProtection="1">
      <alignment horizontal="center" shrinkToFit="1"/>
      <protection hidden="1"/>
    </xf>
    <xf numFmtId="0" fontId="1" fillId="3" borderId="0" xfId="0" applyFont="1" applyFill="1" applyAlignment="1">
      <alignment horizontal="left" shrinkToFit="1"/>
    </xf>
    <xf numFmtId="0" fontId="34" fillId="3" borderId="0" xfId="0" applyFont="1" applyFill="1" applyAlignment="1">
      <alignment horizontal="center"/>
    </xf>
    <xf numFmtId="0" fontId="48" fillId="0" borderId="0" xfId="0" applyFont="1" applyAlignment="1">
      <alignment horizontal="center" textRotation="90"/>
    </xf>
    <xf numFmtId="0" fontId="48" fillId="0" borderId="30" xfId="0" applyFont="1" applyBorder="1" applyAlignment="1">
      <alignment horizontal="center" textRotation="90"/>
    </xf>
    <xf numFmtId="0" fontId="7" fillId="0" borderId="2" xfId="0" applyFont="1" applyBorder="1" applyAlignment="1" applyProtection="1">
      <alignment horizontal="center" shrinkToFit="1"/>
      <protection hidden="1"/>
    </xf>
    <xf numFmtId="0" fontId="7" fillId="0" borderId="0" xfId="0" applyFont="1" applyAlignment="1" applyProtection="1">
      <alignment horizontal="right" shrinkToFit="1"/>
      <protection hidden="1"/>
    </xf>
    <xf numFmtId="0" fontId="7" fillId="0" borderId="38" xfId="0" applyFont="1" applyBorder="1" applyAlignment="1" applyProtection="1">
      <alignment horizontal="center" shrinkToFit="1"/>
      <protection hidden="1"/>
    </xf>
    <xf numFmtId="0" fontId="36" fillId="0" borderId="38" xfId="0" applyFont="1" applyBorder="1" applyAlignment="1" applyProtection="1">
      <alignment horizontal="center"/>
      <protection hidden="1"/>
    </xf>
    <xf numFmtId="14" fontId="36" fillId="3" borderId="2" xfId="0" applyNumberFormat="1" applyFont="1" applyFill="1" applyBorder="1" applyAlignment="1" applyProtection="1">
      <alignment horizontal="center" shrinkToFit="1"/>
      <protection hidden="1"/>
    </xf>
    <xf numFmtId="14" fontId="48" fillId="5" borderId="0" xfId="0" applyNumberFormat="1" applyFont="1" applyFill="1" applyAlignment="1">
      <alignment horizontal="center" shrinkToFit="1"/>
    </xf>
    <xf numFmtId="1" fontId="48" fillId="5" borderId="0" xfId="0" applyNumberFormat="1" applyFont="1" applyFill="1" applyAlignment="1">
      <alignment horizontal="center" shrinkToFit="1"/>
    </xf>
    <xf numFmtId="0" fontId="54" fillId="3" borderId="0" xfId="0" applyFont="1" applyFill="1" applyAlignment="1">
      <alignment horizontal="left" vertical="center" shrinkToFit="1"/>
    </xf>
    <xf numFmtId="0" fontId="39" fillId="3" borderId="0" xfId="0" applyFont="1" applyFill="1" applyAlignment="1">
      <alignment horizontal="left" vertical="center" wrapText="1"/>
    </xf>
    <xf numFmtId="0" fontId="36" fillId="3" borderId="2" xfId="0" applyFont="1" applyFill="1" applyBorder="1" applyAlignment="1" applyProtection="1">
      <alignment horizontal="center" shrinkToFit="1"/>
      <protection hidden="1"/>
    </xf>
    <xf numFmtId="0" fontId="1" fillId="3" borderId="38" xfId="0" applyFont="1" applyFill="1" applyBorder="1" applyAlignment="1" applyProtection="1">
      <alignment horizontal="left" shrinkToFit="1"/>
      <protection locked="0"/>
    </xf>
    <xf numFmtId="0" fontId="7" fillId="3" borderId="2" xfId="0" applyFont="1" applyFill="1" applyBorder="1" applyAlignment="1" applyProtection="1">
      <alignment horizontal="left" shrinkToFit="1"/>
      <protection locked="0"/>
    </xf>
    <xf numFmtId="0" fontId="1" fillId="3" borderId="0" xfId="0" applyFont="1" applyFill="1" applyAlignment="1" applyProtection="1">
      <alignment horizontal="left" shrinkToFit="1"/>
      <protection locked="0"/>
    </xf>
    <xf numFmtId="0" fontId="75" fillId="3" borderId="0" xfId="0" applyFont="1" applyFill="1" applyAlignment="1" applyProtection="1">
      <alignment horizontal="center" shrinkToFit="1"/>
      <protection locked="0"/>
    </xf>
    <xf numFmtId="0" fontId="7" fillId="3" borderId="0" xfId="12" applyFont="1" applyFill="1" applyAlignment="1">
      <alignment horizontal="right" shrinkToFit="1"/>
    </xf>
    <xf numFmtId="0" fontId="1" fillId="3" borderId="0" xfId="0" applyFont="1" applyFill="1" applyAlignment="1" applyProtection="1">
      <alignment horizontal="left" vertical="center" wrapText="1"/>
      <protection locked="0"/>
    </xf>
    <xf numFmtId="0" fontId="76" fillId="3" borderId="0" xfId="0" applyFont="1" applyFill="1" applyAlignment="1">
      <alignment horizontal="center" vertical="center" wrapText="1"/>
    </xf>
    <xf numFmtId="0" fontId="50" fillId="3" borderId="0" xfId="0" applyFont="1" applyFill="1" applyAlignment="1">
      <alignment horizontal="center" vertical="center" wrapText="1"/>
    </xf>
    <xf numFmtId="0" fontId="53" fillId="3" borderId="0" xfId="0" applyFont="1" applyFill="1" applyAlignment="1">
      <alignment horizontal="center" vertical="center" shrinkToFit="1"/>
    </xf>
    <xf numFmtId="0" fontId="70" fillId="0" borderId="0" xfId="0" applyFont="1" applyAlignment="1">
      <alignment horizontal="center" textRotation="90"/>
    </xf>
    <xf numFmtId="0" fontId="52" fillId="3" borderId="2" xfId="0" applyFont="1" applyFill="1" applyBorder="1" applyAlignment="1">
      <alignment horizontal="center" vertical="center" shrinkToFit="1"/>
    </xf>
    <xf numFmtId="0" fontId="70" fillId="3" borderId="0" xfId="0" applyFont="1" applyFill="1" applyAlignment="1">
      <alignment horizontal="center" textRotation="90"/>
    </xf>
    <xf numFmtId="0" fontId="16" fillId="3" borderId="0" xfId="0" applyFont="1" applyFill="1" applyAlignment="1" applyProtection="1">
      <alignment horizontal="center" textRotation="90"/>
      <protection hidden="1"/>
    </xf>
    <xf numFmtId="0" fontId="39" fillId="3" borderId="0" xfId="0" applyFont="1" applyFill="1" applyAlignment="1" applyProtection="1">
      <alignment horizontal="center" textRotation="90"/>
      <protection hidden="1"/>
    </xf>
    <xf numFmtId="0" fontId="39" fillId="3" borderId="30" xfId="0" applyFont="1" applyFill="1" applyBorder="1" applyAlignment="1" applyProtection="1">
      <alignment horizontal="center" textRotation="90"/>
      <protection hidden="1"/>
    </xf>
    <xf numFmtId="0" fontId="3" fillId="3" borderId="0" xfId="12" applyFont="1" applyFill="1" applyAlignment="1" applyProtection="1">
      <alignment horizontal="left" vertical="center" shrinkToFit="1"/>
      <protection locked="0"/>
    </xf>
    <xf numFmtId="0" fontId="39" fillId="3" borderId="0" xfId="0" applyFont="1" applyFill="1" applyAlignment="1" applyProtection="1">
      <alignment horizontal="left" vertical="center" shrinkToFit="1"/>
      <protection locked="0"/>
    </xf>
    <xf numFmtId="0" fontId="3" fillId="3" borderId="0" xfId="0" applyFont="1" applyFill="1" applyAlignment="1">
      <alignment horizontal="left" shrinkToFit="1"/>
    </xf>
    <xf numFmtId="0" fontId="3" fillId="3" borderId="0" xfId="0" applyFont="1" applyFill="1" applyAlignment="1">
      <alignment horizontal="center" shrinkToFit="1"/>
    </xf>
    <xf numFmtId="0" fontId="3" fillId="3" borderId="0" xfId="0" applyFont="1" applyFill="1" applyAlignment="1">
      <alignment horizontal="left"/>
    </xf>
    <xf numFmtId="0" fontId="3" fillId="3" borderId="0" xfId="12" applyFont="1" applyFill="1" applyAlignment="1">
      <alignment horizontal="right" shrinkToFit="1"/>
    </xf>
    <xf numFmtId="0" fontId="3" fillId="3" borderId="0" xfId="0" applyFont="1" applyFill="1" applyAlignment="1" applyProtection="1">
      <alignment horizontal="left" vertical="center" wrapText="1"/>
      <protection locked="0"/>
    </xf>
    <xf numFmtId="0" fontId="3" fillId="3" borderId="0" xfId="12" applyFont="1" applyFill="1" applyAlignment="1">
      <alignment horizontal="center"/>
    </xf>
    <xf numFmtId="0" fontId="61" fillId="3" borderId="0" xfId="0" applyFont="1" applyFill="1" applyAlignment="1">
      <alignment horizontal="center" vertical="center" shrinkToFit="1"/>
    </xf>
    <xf numFmtId="0" fontId="36" fillId="3" borderId="38" xfId="0" applyFont="1" applyFill="1" applyBorder="1" applyAlignment="1" applyProtection="1">
      <alignment horizontal="center" shrinkToFit="1"/>
      <protection hidden="1"/>
    </xf>
    <xf numFmtId="1" fontId="36" fillId="3" borderId="2" xfId="0" applyNumberFormat="1" applyFont="1" applyFill="1" applyBorder="1" applyAlignment="1" applyProtection="1">
      <alignment horizontal="center" shrinkToFit="1"/>
      <protection hidden="1"/>
    </xf>
    <xf numFmtId="0" fontId="36" fillId="3" borderId="2" xfId="0" applyFont="1" applyFill="1" applyBorder="1" applyAlignment="1" applyProtection="1">
      <alignment horizontal="center"/>
      <protection hidden="1"/>
    </xf>
    <xf numFmtId="7" fontId="9" fillId="3" borderId="1" xfId="9" applyNumberFormat="1" applyFont="1" applyFill="1" applyBorder="1" applyAlignment="1" applyProtection="1">
      <alignment horizontal="center" shrinkToFit="1"/>
      <protection hidden="1"/>
    </xf>
    <xf numFmtId="0" fontId="1" fillId="3" borderId="0" xfId="16" applyFont="1" applyFill="1" applyAlignment="1" applyProtection="1">
      <alignment horizontal="left" shrinkToFit="1"/>
      <protection hidden="1"/>
    </xf>
    <xf numFmtId="7" fontId="2" fillId="3" borderId="2" xfId="9" applyNumberFormat="1" applyFont="1" applyFill="1" applyBorder="1" applyAlignment="1" applyProtection="1">
      <alignment horizontal="center" shrinkToFit="1"/>
      <protection hidden="1"/>
    </xf>
    <xf numFmtId="7" fontId="9" fillId="3" borderId="2" xfId="9" applyNumberFormat="1" applyFont="1" applyFill="1" applyBorder="1" applyAlignment="1" applyProtection="1">
      <alignment horizontal="center" shrinkToFit="1"/>
      <protection hidden="1"/>
    </xf>
    <xf numFmtId="0" fontId="1" fillId="3" borderId="0" xfId="16" applyFont="1" applyFill="1" applyAlignment="1" applyProtection="1">
      <alignment horizontal="right" shrinkToFit="1"/>
      <protection hidden="1"/>
    </xf>
    <xf numFmtId="0" fontId="1" fillId="3" borderId="0" xfId="16" applyFont="1" applyFill="1" applyAlignment="1" applyProtection="1">
      <alignment horizontal="right"/>
      <protection hidden="1"/>
    </xf>
    <xf numFmtId="0" fontId="23" fillId="3" borderId="0" xfId="16" applyFont="1" applyFill="1" applyAlignment="1" applyProtection="1">
      <alignment horizontal="left"/>
      <protection locked="0"/>
    </xf>
    <xf numFmtId="0" fontId="2" fillId="3" borderId="0" xfId="16" applyFont="1" applyFill="1" applyAlignment="1" applyProtection="1">
      <alignment horizontal="left" shrinkToFit="1"/>
      <protection locked="0"/>
    </xf>
    <xf numFmtId="0" fontId="9" fillId="3" borderId="0" xfId="16" applyFill="1" applyAlignment="1" applyProtection="1">
      <alignment horizontal="left" shrinkToFit="1"/>
      <protection locked="0"/>
    </xf>
    <xf numFmtId="8" fontId="9" fillId="3" borderId="0" xfId="9" applyNumberFormat="1" applyFont="1" applyFill="1" applyBorder="1" applyAlignment="1" applyProtection="1">
      <alignment horizontal="center" shrinkToFit="1"/>
      <protection hidden="1"/>
    </xf>
    <xf numFmtId="0" fontId="2" fillId="3" borderId="0" xfId="16" applyFont="1" applyFill="1" applyAlignment="1" applyProtection="1">
      <alignment horizontal="left" vertical="center" wrapText="1"/>
      <protection locked="0"/>
    </xf>
    <xf numFmtId="0" fontId="9" fillId="3" borderId="0" xfId="16" applyFill="1" applyAlignment="1" applyProtection="1">
      <alignment horizontal="left" vertical="center" wrapText="1"/>
      <protection locked="0"/>
    </xf>
    <xf numFmtId="0" fontId="13" fillId="3" borderId="0" xfId="16" applyFont="1" applyFill="1" applyAlignment="1" applyProtection="1">
      <alignment horizontal="center" vertical="center"/>
      <protection hidden="1"/>
    </xf>
    <xf numFmtId="0" fontId="1" fillId="3" borderId="0" xfId="16" applyFont="1" applyFill="1" applyAlignment="1" applyProtection="1">
      <alignment horizontal="center" vertical="center" wrapText="1" shrinkToFit="1"/>
      <protection hidden="1"/>
    </xf>
    <xf numFmtId="0" fontId="1" fillId="3" borderId="0" xfId="16" applyFont="1" applyFill="1" applyAlignment="1" applyProtection="1">
      <alignment horizontal="center" vertical="center" wrapText="1"/>
      <protection hidden="1"/>
    </xf>
    <xf numFmtId="0" fontId="1" fillId="3" borderId="0" xfId="16" applyFont="1" applyFill="1" applyAlignment="1" applyProtection="1">
      <alignment horizontal="center" vertical="center"/>
      <protection locked="0" hidden="1"/>
    </xf>
    <xf numFmtId="0" fontId="13" fillId="0" borderId="0" xfId="16" applyFont="1" applyAlignment="1" applyProtection="1">
      <alignment horizontal="center" vertical="center"/>
      <protection hidden="1"/>
    </xf>
    <xf numFmtId="0" fontId="1" fillId="0" borderId="0" xfId="0" applyFont="1" applyAlignment="1" applyProtection="1">
      <alignment horizontal="right" shrinkToFit="1"/>
      <protection hidden="1"/>
    </xf>
    <xf numFmtId="0" fontId="61" fillId="3" borderId="0" xfId="0" applyFont="1" applyFill="1" applyAlignment="1" applyProtection="1">
      <alignment horizontal="center" vertical="center"/>
      <protection hidden="1"/>
    </xf>
    <xf numFmtId="14" fontId="50" fillId="0" borderId="2" xfId="0" applyNumberFormat="1" applyFont="1" applyBorder="1" applyAlignment="1" applyProtection="1">
      <alignment horizontal="center"/>
      <protection hidden="1"/>
    </xf>
    <xf numFmtId="0" fontId="50" fillId="0" borderId="38" xfId="0" applyFont="1" applyBorder="1" applyAlignment="1" applyProtection="1">
      <alignment horizontal="center"/>
      <protection hidden="1"/>
    </xf>
    <xf numFmtId="0" fontId="50" fillId="3" borderId="38" xfId="0" applyFont="1" applyFill="1" applyBorder="1" applyAlignment="1" applyProtection="1">
      <alignment horizontal="center"/>
      <protection hidden="1"/>
    </xf>
    <xf numFmtId="0" fontId="50" fillId="0" borderId="2" xfId="0" applyFont="1" applyBorder="1" applyAlignment="1" applyProtection="1">
      <alignment horizontal="center"/>
      <protection hidden="1"/>
    </xf>
    <xf numFmtId="0" fontId="50" fillId="3" borderId="2" xfId="0" applyFont="1" applyFill="1" applyBorder="1" applyAlignment="1" applyProtection="1">
      <alignment horizontal="center"/>
      <protection hidden="1"/>
    </xf>
    <xf numFmtId="0" fontId="53" fillId="3" borderId="55" xfId="0" applyFont="1" applyFill="1" applyBorder="1" applyAlignment="1">
      <alignment horizontal="center" wrapText="1"/>
    </xf>
    <xf numFmtId="0" fontId="53" fillId="3" borderId="0" xfId="0" applyFont="1" applyFill="1" applyAlignment="1">
      <alignment horizontal="center" wrapText="1"/>
    </xf>
    <xf numFmtId="0" fontId="53" fillId="3" borderId="2" xfId="0" applyFont="1" applyFill="1" applyBorder="1" applyAlignment="1">
      <alignment horizontal="center" wrapText="1"/>
    </xf>
    <xf numFmtId="0" fontId="53" fillId="3" borderId="0" xfId="0" applyFont="1" applyFill="1" applyAlignment="1">
      <alignment horizontal="center"/>
    </xf>
    <xf numFmtId="0" fontId="1" fillId="3" borderId="0" xfId="0" applyFont="1" applyFill="1" applyAlignment="1" applyProtection="1">
      <alignment horizontal="left" vertical="center" shrinkToFit="1"/>
      <protection hidden="1"/>
    </xf>
    <xf numFmtId="0" fontId="36" fillId="3" borderId="38" xfId="0" applyFont="1" applyFill="1" applyBorder="1" applyAlignment="1" applyProtection="1">
      <alignment horizontal="center"/>
      <protection hidden="1"/>
    </xf>
    <xf numFmtId="14" fontId="36" fillId="0" borderId="2" xfId="0" applyNumberFormat="1" applyFont="1" applyBorder="1" applyAlignment="1" applyProtection="1">
      <alignment horizontal="center"/>
      <protection hidden="1"/>
    </xf>
    <xf numFmtId="0" fontId="1" fillId="3" borderId="0" xfId="0" applyFont="1" applyFill="1" applyAlignment="1" applyProtection="1">
      <alignment horizontal="left" shrinkToFit="1"/>
      <protection hidden="1"/>
    </xf>
    <xf numFmtId="0" fontId="7" fillId="3" borderId="0" xfId="0" applyFont="1" applyFill="1" applyAlignment="1" applyProtection="1">
      <alignment horizontal="left" shrinkToFit="1"/>
      <protection hidden="1"/>
    </xf>
    <xf numFmtId="0" fontId="8" fillId="3" borderId="0" xfId="0" applyFont="1" applyFill="1" applyAlignment="1" applyProtection="1">
      <alignment horizontal="center" shrinkToFit="1"/>
      <protection hidden="1"/>
    </xf>
    <xf numFmtId="0" fontId="53" fillId="3" borderId="0" xfId="0" applyFont="1" applyFill="1" applyAlignment="1" applyProtection="1">
      <alignment horizontal="right"/>
      <protection hidden="1"/>
    </xf>
    <xf numFmtId="0" fontId="3" fillId="3" borderId="0" xfId="0" applyFont="1" applyFill="1" applyAlignment="1" applyProtection="1">
      <alignment horizontal="left" vertical="center" wrapText="1" shrinkToFit="1"/>
      <protection locked="0"/>
    </xf>
    <xf numFmtId="0" fontId="52" fillId="3" borderId="0" xfId="0" applyFont="1" applyFill="1" applyAlignment="1" applyProtection="1">
      <alignment horizontal="center" vertical="center" wrapText="1"/>
      <protection hidden="1"/>
    </xf>
    <xf numFmtId="0" fontId="7" fillId="0" borderId="0" xfId="0" applyFont="1" applyAlignment="1" applyProtection="1">
      <alignment horizontal="center" shrinkToFit="1"/>
      <protection hidden="1"/>
    </xf>
    <xf numFmtId="0" fontId="50" fillId="3" borderId="0" xfId="0" applyFont="1" applyFill="1" applyAlignment="1" applyProtection="1">
      <alignment horizontal="right"/>
      <protection hidden="1"/>
    </xf>
    <xf numFmtId="0" fontId="70" fillId="0" borderId="0" xfId="0" applyFont="1" applyAlignment="1" applyProtection="1">
      <alignment horizontal="left" vertical="center" wrapText="1"/>
      <protection locked="0"/>
    </xf>
    <xf numFmtId="0" fontId="2" fillId="2" borderId="0" xfId="12" applyFill="1" applyAlignment="1" applyProtection="1">
      <alignment horizontal="left" vertical="center" shrinkToFit="1"/>
      <protection hidden="1"/>
    </xf>
    <xf numFmtId="0" fontId="36" fillId="3" borderId="0" xfId="0" applyFont="1" applyFill="1" applyAlignment="1" applyProtection="1">
      <alignment horizontal="right" shrinkToFit="1"/>
      <protection hidden="1"/>
    </xf>
    <xf numFmtId="6" fontId="70" fillId="3" borderId="0" xfId="9" applyNumberFormat="1" applyFont="1" applyFill="1" applyBorder="1" applyAlignment="1" applyProtection="1">
      <alignment horizontal="right"/>
      <protection hidden="1"/>
    </xf>
    <xf numFmtId="0" fontId="2" fillId="2" borderId="0" xfId="12" applyFill="1" applyAlignment="1" applyProtection="1">
      <alignment horizontal="left" vertical="top" shrinkToFit="1"/>
      <protection hidden="1"/>
    </xf>
    <xf numFmtId="0" fontId="50" fillId="0" borderId="0" xfId="0" applyFont="1"/>
    <xf numFmtId="6" fontId="70" fillId="3" borderId="0" xfId="9" applyNumberFormat="1" applyFont="1" applyFill="1" applyBorder="1" applyAlignment="1" applyProtection="1">
      <alignment horizontal="center"/>
      <protection hidden="1"/>
    </xf>
    <xf numFmtId="0" fontId="70" fillId="3" borderId="0" xfId="0" applyFont="1" applyFill="1" applyAlignment="1" applyProtection="1">
      <alignment horizontal="right" shrinkToFit="1"/>
      <protection hidden="1"/>
    </xf>
    <xf numFmtId="0" fontId="25" fillId="0" borderId="0" xfId="0" applyFont="1" applyAlignment="1" applyProtection="1">
      <alignment horizontal="left" vertical="center" textRotation="90" shrinkToFit="1"/>
      <protection hidden="1"/>
    </xf>
    <xf numFmtId="0" fontId="48" fillId="0" borderId="0" xfId="0" applyFont="1" applyProtection="1">
      <protection hidden="1"/>
    </xf>
    <xf numFmtId="0" fontId="0" fillId="0" borderId="0" xfId="0"/>
    <xf numFmtId="6" fontId="70" fillId="3" borderId="13" xfId="9" applyNumberFormat="1" applyFont="1" applyFill="1" applyBorder="1" applyAlignment="1" applyProtection="1">
      <alignment horizontal="right"/>
      <protection hidden="1"/>
    </xf>
    <xf numFmtId="0" fontId="71" fillId="3" borderId="0" xfId="0" applyFont="1" applyFill="1" applyAlignment="1" applyProtection="1">
      <alignment horizontal="center" vertical="center" wrapText="1"/>
      <protection hidden="1"/>
    </xf>
    <xf numFmtId="0" fontId="70" fillId="3" borderId="13" xfId="0" applyFont="1" applyFill="1" applyBorder="1" applyAlignment="1" applyProtection="1">
      <alignment horizontal="right" shrinkToFit="1"/>
      <protection hidden="1"/>
    </xf>
    <xf numFmtId="0" fontId="36" fillId="3" borderId="0" xfId="0" applyFont="1" applyFill="1" applyAlignment="1">
      <alignment horizontal="right" shrinkToFit="1"/>
    </xf>
    <xf numFmtId="0" fontId="53" fillId="0" borderId="0" xfId="0" applyFont="1" applyAlignment="1" applyProtection="1">
      <alignment horizontal="left" vertical="center" wrapText="1"/>
      <protection locked="0"/>
    </xf>
    <xf numFmtId="0" fontId="8" fillId="3" borderId="0" xfId="0" applyFont="1" applyFill="1" applyAlignment="1">
      <alignment horizontal="center" shrinkToFit="1"/>
    </xf>
    <xf numFmtId="0" fontId="7" fillId="3" borderId="0" xfId="0" applyFont="1" applyFill="1" applyAlignment="1">
      <alignment horizontal="left" shrinkToFit="1"/>
    </xf>
    <xf numFmtId="0" fontId="61" fillId="3" borderId="0" xfId="0" applyFont="1" applyFill="1" applyAlignment="1">
      <alignment horizontal="center" vertical="center"/>
    </xf>
    <xf numFmtId="0" fontId="50" fillId="0" borderId="0" xfId="0" applyFont="1" applyAlignment="1">
      <alignment horizontal="right"/>
    </xf>
    <xf numFmtId="0" fontId="36" fillId="0" borderId="0" xfId="0" applyFont="1" applyAlignment="1">
      <alignment horizontal="center" textRotation="90"/>
    </xf>
    <xf numFmtId="0" fontId="36" fillId="0" borderId="30" xfId="0" applyFont="1" applyBorder="1" applyAlignment="1">
      <alignment horizontal="center" textRotation="90"/>
    </xf>
    <xf numFmtId="14" fontId="36" fillId="3" borderId="38" xfId="0" applyNumberFormat="1" applyFont="1" applyFill="1" applyBorder="1" applyAlignment="1" applyProtection="1">
      <alignment horizontal="center" shrinkToFit="1"/>
      <protection hidden="1"/>
    </xf>
    <xf numFmtId="0" fontId="50" fillId="3" borderId="0" xfId="0" applyFont="1" applyFill="1" applyAlignment="1">
      <alignment horizontal="center" vertical="center" shrinkToFit="1"/>
    </xf>
    <xf numFmtId="6" fontId="50" fillId="3" borderId="0" xfId="9" applyNumberFormat="1" applyFont="1" applyFill="1" applyBorder="1" applyAlignment="1" applyProtection="1">
      <alignment horizontal="right" shrinkToFit="1"/>
    </xf>
    <xf numFmtId="0" fontId="1" fillId="3" borderId="0" xfId="0" applyFont="1" applyFill="1" applyAlignment="1">
      <alignment horizontal="center" shrinkToFit="1"/>
    </xf>
    <xf numFmtId="0" fontId="7" fillId="3" borderId="0" xfId="0" applyFont="1" applyFill="1" applyAlignment="1">
      <alignment shrinkToFit="1"/>
    </xf>
    <xf numFmtId="0" fontId="7" fillId="9" borderId="0" xfId="12" applyFont="1" applyFill="1" applyAlignment="1">
      <alignment horizontal="right" shrinkToFit="1"/>
    </xf>
    <xf numFmtId="0" fontId="7" fillId="3" borderId="0" xfId="12" applyFont="1" applyFill="1" applyAlignment="1" applyProtection="1">
      <alignment horizontal="left" vertical="center" shrinkToFit="1"/>
      <protection locked="0"/>
    </xf>
    <xf numFmtId="0" fontId="36" fillId="3" borderId="0" xfId="0" applyFont="1" applyFill="1" applyAlignment="1" applyProtection="1">
      <alignment horizontal="left" vertical="center" shrinkToFit="1"/>
      <protection locked="0"/>
    </xf>
    <xf numFmtId="6" fontId="50" fillId="3" borderId="0" xfId="9" applyNumberFormat="1" applyFont="1" applyFill="1" applyBorder="1" applyAlignment="1" applyProtection="1">
      <alignment horizontal="right" vertical="center" shrinkToFit="1"/>
    </xf>
    <xf numFmtId="0" fontId="63" fillId="3" borderId="0" xfId="0" applyFont="1" applyFill="1" applyAlignment="1" applyProtection="1">
      <alignment horizontal="left" vertical="center" shrinkToFit="1"/>
      <protection locked="0"/>
    </xf>
    <xf numFmtId="0" fontId="7" fillId="3" borderId="0" xfId="0" applyFont="1" applyFill="1" applyAlignment="1">
      <alignment horizontal="left" wrapText="1" shrinkToFit="1"/>
    </xf>
    <xf numFmtId="6" fontId="7" fillId="3" borderId="0" xfId="9" applyNumberFormat="1" applyFont="1" applyFill="1" applyBorder="1" applyAlignment="1" applyProtection="1">
      <alignment horizontal="center" shrinkToFit="1"/>
      <protection hidden="1"/>
    </xf>
    <xf numFmtId="0" fontId="8" fillId="3" borderId="0" xfId="0" applyFont="1" applyFill="1" applyAlignment="1">
      <alignment horizontal="center" vertical="center" wrapText="1"/>
    </xf>
    <xf numFmtId="0" fontId="89" fillId="0" borderId="0" xfId="0" applyFont="1" applyAlignment="1">
      <alignment vertical="center"/>
    </xf>
    <xf numFmtId="0" fontId="50" fillId="3" borderId="0" xfId="0" applyFont="1" applyFill="1" applyAlignment="1">
      <alignment horizontal="center"/>
    </xf>
    <xf numFmtId="6" fontId="1" fillId="3" borderId="0" xfId="0" applyNumberFormat="1" applyFont="1" applyFill="1" applyAlignment="1" applyProtection="1">
      <alignment horizontal="left" vertical="center" wrapText="1"/>
      <protection locked="0"/>
    </xf>
    <xf numFmtId="0" fontId="7" fillId="12" borderId="0" xfId="0" applyFont="1" applyFill="1" applyAlignment="1">
      <alignment horizontal="left" shrinkToFit="1"/>
    </xf>
    <xf numFmtId="0" fontId="89" fillId="5" borderId="0" xfId="0" applyFont="1" applyFill="1" applyAlignment="1">
      <alignment vertical="center"/>
    </xf>
    <xf numFmtId="0" fontId="76" fillId="3" borderId="0" xfId="0" applyFont="1" applyFill="1" applyAlignment="1">
      <alignment horizontal="center" vertical="center" shrinkToFit="1"/>
    </xf>
    <xf numFmtId="0" fontId="7" fillId="3" borderId="0" xfId="12" applyFont="1" applyFill="1" applyAlignment="1">
      <alignment horizontal="left" shrinkToFit="1"/>
    </xf>
    <xf numFmtId="0" fontId="11" fillId="3" borderId="0" xfId="0" applyFont="1" applyFill="1" applyAlignment="1">
      <alignment horizontal="left" shrinkToFit="1"/>
    </xf>
    <xf numFmtId="0" fontId="7" fillId="3" borderId="0" xfId="0" applyFont="1" applyFill="1" applyAlignment="1">
      <alignment horizontal="right" shrinkToFit="1"/>
    </xf>
    <xf numFmtId="164" fontId="7" fillId="3" borderId="38" xfId="0" applyNumberFormat="1" applyFont="1" applyFill="1" applyBorder="1" applyAlignment="1" applyProtection="1">
      <alignment horizontal="center"/>
      <protection hidden="1"/>
    </xf>
    <xf numFmtId="0" fontId="7" fillId="3" borderId="38" xfId="0" applyFont="1" applyFill="1" applyBorder="1" applyAlignment="1" applyProtection="1">
      <alignment horizontal="center"/>
      <protection hidden="1"/>
    </xf>
    <xf numFmtId="0" fontId="12" fillId="3" borderId="0" xfId="0" applyFont="1" applyFill="1" applyAlignment="1">
      <alignment horizontal="center" vertical="center" wrapText="1"/>
    </xf>
    <xf numFmtId="0" fontId="66" fillId="3" borderId="0" xfId="0" applyFont="1" applyFill="1" applyAlignment="1">
      <alignment horizontal="center" vertical="center" wrapText="1" shrinkToFit="1"/>
    </xf>
    <xf numFmtId="0" fontId="48" fillId="0" borderId="0" xfId="0" applyFont="1"/>
    <xf numFmtId="0" fontId="36" fillId="3" borderId="0" xfId="0" applyFont="1" applyFill="1" applyAlignment="1" applyProtection="1">
      <alignment horizontal="left" vertical="center" wrapText="1"/>
      <protection locked="0"/>
    </xf>
    <xf numFmtId="0" fontId="50" fillId="3" borderId="0" xfId="0" applyFont="1" applyFill="1" applyAlignment="1">
      <alignment horizontal="center" vertical="center" wrapText="1" shrinkToFit="1"/>
    </xf>
  </cellXfs>
  <cellStyles count="21">
    <cellStyle name="Comma" xfId="1" builtinId="3"/>
    <cellStyle name="Comma 2" xfId="2" xr:uid="{00000000-0005-0000-0000-000001000000}"/>
    <cellStyle name="Comma 3" xfId="3" xr:uid="{00000000-0005-0000-0000-000002000000}"/>
    <cellStyle name="Comma 3 2" xfId="4" xr:uid="{00000000-0005-0000-0000-000003000000}"/>
    <cellStyle name="Comma 3 3" xfId="5" xr:uid="{00000000-0005-0000-0000-000004000000}"/>
    <cellStyle name="Comma 4" xfId="6" xr:uid="{00000000-0005-0000-0000-000005000000}"/>
    <cellStyle name="Comma 4 2" xfId="7" xr:uid="{00000000-0005-0000-0000-000006000000}"/>
    <cellStyle name="Comma 4 3" xfId="8" xr:uid="{00000000-0005-0000-0000-000007000000}"/>
    <cellStyle name="Currency" xfId="9" builtinId="4"/>
    <cellStyle name="Currency 2" xfId="10" xr:uid="{00000000-0005-0000-0000-000009000000}"/>
    <cellStyle name="Hyperlink" xfId="11" builtinId="8"/>
    <cellStyle name="Normal" xfId="0" builtinId="0"/>
    <cellStyle name="Normal 2" xfId="12" xr:uid="{00000000-0005-0000-0000-00000C000000}"/>
    <cellStyle name="Normal 3" xfId="13" xr:uid="{00000000-0005-0000-0000-00000D000000}"/>
    <cellStyle name="Normal 3 2" xfId="14" xr:uid="{00000000-0005-0000-0000-00000E000000}"/>
    <cellStyle name="Normal 3 3" xfId="15" xr:uid="{00000000-0005-0000-0000-00000F000000}"/>
    <cellStyle name="Normal 4" xfId="16" xr:uid="{00000000-0005-0000-0000-000010000000}"/>
    <cellStyle name="Normal 4 2" xfId="17" xr:uid="{00000000-0005-0000-0000-000011000000}"/>
    <cellStyle name="Normal 4 3" xfId="18" xr:uid="{00000000-0005-0000-0000-000012000000}"/>
    <cellStyle name="Percent" xfId="19" builtinId="5"/>
    <cellStyle name="Percent 2" xfId="20" xr:uid="{00000000-0005-0000-0000-000014000000}"/>
  </cellStyles>
  <dxfs count="358">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strike/>
        <color theme="0" tint="-0.14996795556505021"/>
      </font>
    </dxf>
    <dxf>
      <font>
        <strike/>
        <color theme="0" tint="-0.14996795556505021"/>
      </font>
      <fill>
        <patternFill>
          <bgColor theme="0"/>
        </patternFill>
      </fill>
    </dxf>
    <dxf>
      <font>
        <strike/>
        <color theme="0" tint="-0.14996795556505021"/>
      </font>
    </dxf>
    <dxf>
      <font>
        <strike/>
        <color theme="0" tint="-0.14996795556505021"/>
      </font>
      <fill>
        <patternFill>
          <bgColor theme="0"/>
        </patternFill>
      </fill>
    </dxf>
    <dxf>
      <font>
        <strike/>
        <color theme="0" tint="-0.14996795556505021"/>
      </font>
      <fill>
        <patternFill>
          <bgColor theme="0"/>
        </patternFill>
      </fill>
    </dxf>
    <dxf>
      <font>
        <strike/>
        <color theme="0" tint="-0.14996795556505021"/>
      </font>
      <fill>
        <patternFill>
          <bgColor theme="0"/>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strike/>
        <color theme="0" tint="-0.14996795556505021"/>
      </font>
    </dxf>
    <dxf>
      <font>
        <strike/>
        <color theme="0" tint="-0.14996795556505021"/>
      </font>
    </dxf>
    <dxf>
      <font>
        <strike/>
        <color theme="0" tint="-0.14996795556505021"/>
      </font>
      <fill>
        <patternFill>
          <bgColor theme="0"/>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checked="Checked"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28575</xdr:rowOff>
    </xdr:from>
    <xdr:to>
      <xdr:col>0</xdr:col>
      <xdr:colOff>6561905</xdr:colOff>
      <xdr:row>44</xdr:row>
      <xdr:rowOff>151837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4591050"/>
          <a:ext cx="6561905" cy="4504762"/>
        </a:xfrm>
        <a:prstGeom prst="rect">
          <a:avLst/>
        </a:prstGeom>
      </xdr:spPr>
    </xdr:pic>
    <xdr:clientData/>
  </xdr:twoCellAnchor>
  <xdr:twoCellAnchor editAs="oneCell">
    <xdr:from>
      <xdr:col>0</xdr:col>
      <xdr:colOff>0</xdr:colOff>
      <xdr:row>45</xdr:row>
      <xdr:rowOff>0</xdr:rowOff>
    </xdr:from>
    <xdr:to>
      <xdr:col>0</xdr:col>
      <xdr:colOff>6542858</xdr:colOff>
      <xdr:row>66</xdr:row>
      <xdr:rowOff>151881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9124950"/>
          <a:ext cx="6542858" cy="41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9525</xdr:colOff>
          <xdr:row>4</xdr:row>
          <xdr:rowOff>47625</xdr:rowOff>
        </xdr:from>
        <xdr:to>
          <xdr:col>14</xdr:col>
          <xdr:colOff>942975</xdr:colOff>
          <xdr:row>5</xdr:row>
          <xdr:rowOff>57150</xdr:rowOff>
        </xdr:to>
        <xdr:sp macro="" textlink="">
          <xdr:nvSpPr>
            <xdr:cNvPr id="13672" name="Button 360" hidden="1">
              <a:extLst>
                <a:ext uri="{63B3BB69-23CF-44E3-9099-C40C66FF867C}">
                  <a14:compatExt spid="_x0000_s13672"/>
                </a:ext>
                <a:ext uri="{FF2B5EF4-FFF2-40B4-BE49-F238E27FC236}">
                  <a16:creationId xmlns:a16="http://schemas.microsoft.com/office/drawing/2014/main" id="{00000000-0008-0000-0E00-00006835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514350</xdr:colOff>
          <xdr:row>4</xdr:row>
          <xdr:rowOff>66675</xdr:rowOff>
        </xdr:from>
        <xdr:to>
          <xdr:col>14</xdr:col>
          <xdr:colOff>809625</xdr:colOff>
          <xdr:row>5</xdr:row>
          <xdr:rowOff>47625</xdr:rowOff>
        </xdr:to>
        <xdr:sp macro="" textlink="">
          <xdr:nvSpPr>
            <xdr:cNvPr id="230437" name="Button 37" hidden="1">
              <a:extLst>
                <a:ext uri="{63B3BB69-23CF-44E3-9099-C40C66FF867C}">
                  <a14:compatExt spid="_x0000_s230437"/>
                </a:ext>
                <a:ext uri="{FF2B5EF4-FFF2-40B4-BE49-F238E27FC236}">
                  <a16:creationId xmlns:a16="http://schemas.microsoft.com/office/drawing/2014/main" id="{00000000-0008-0000-0F00-0000258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a:p>
              <a:pPr algn="ctr" rtl="0">
                <a:defRPr sz="1000"/>
              </a:pPr>
              <a:r>
                <a:rPr lang="en-US" sz="1100" b="0" i="0" u="none" strike="noStrike" baseline="0">
                  <a:solidFill>
                    <a:srgbClr val="000000"/>
                  </a:solidFill>
                  <a:latin typeface="Calibri"/>
                  <a:cs typeface="Calibri"/>
                </a:rPr>
                <a:t>Tax Lines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514350</xdr:colOff>
          <xdr:row>4</xdr:row>
          <xdr:rowOff>66675</xdr:rowOff>
        </xdr:from>
        <xdr:to>
          <xdr:col>14</xdr:col>
          <xdr:colOff>809625</xdr:colOff>
          <xdr:row>5</xdr:row>
          <xdr:rowOff>47625</xdr:rowOff>
        </xdr:to>
        <xdr:sp macro="" textlink="">
          <xdr:nvSpPr>
            <xdr:cNvPr id="245761" name="Button 1" hidden="1">
              <a:extLst>
                <a:ext uri="{63B3BB69-23CF-44E3-9099-C40C66FF867C}">
                  <a14:compatExt spid="_x0000_s245761"/>
                </a:ext>
                <a:ext uri="{FF2B5EF4-FFF2-40B4-BE49-F238E27FC236}">
                  <a16:creationId xmlns:a16="http://schemas.microsoft.com/office/drawing/2014/main" id="{00000000-0008-0000-1000-000001C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a:p>
              <a:pPr algn="ctr" rtl="0">
                <a:defRPr sz="1000"/>
              </a:pPr>
              <a:r>
                <a:rPr lang="en-US" sz="1100" b="0" i="0" u="none" strike="noStrike" baseline="0">
                  <a:solidFill>
                    <a:srgbClr val="000000"/>
                  </a:solidFill>
                  <a:latin typeface="Calibri"/>
                  <a:cs typeface="Calibri"/>
                </a:rPr>
                <a:t>Tax Lines</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19050</xdr:colOff>
          <xdr:row>4</xdr:row>
          <xdr:rowOff>9525</xdr:rowOff>
        </xdr:from>
        <xdr:to>
          <xdr:col>16</xdr:col>
          <xdr:colOff>19050</xdr:colOff>
          <xdr:row>4</xdr:row>
          <xdr:rowOff>276225</xdr:rowOff>
        </xdr:to>
        <xdr:sp macro="" textlink="">
          <xdr:nvSpPr>
            <xdr:cNvPr id="172145" name="Button 113" hidden="1">
              <a:extLst>
                <a:ext uri="{63B3BB69-23CF-44E3-9099-C40C66FF867C}">
                  <a14:compatExt spid="_x0000_s172145"/>
                </a:ext>
                <a:ext uri="{FF2B5EF4-FFF2-40B4-BE49-F238E27FC236}">
                  <a16:creationId xmlns:a16="http://schemas.microsoft.com/office/drawing/2014/main" id="{00000000-0008-0000-1100-000071A0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676275</xdr:colOff>
          <xdr:row>5</xdr:row>
          <xdr:rowOff>57150</xdr:rowOff>
        </xdr:from>
        <xdr:to>
          <xdr:col>16</xdr:col>
          <xdr:colOff>971550</xdr:colOff>
          <xdr:row>6</xdr:row>
          <xdr:rowOff>38100</xdr:rowOff>
        </xdr:to>
        <xdr:sp macro="" textlink="">
          <xdr:nvSpPr>
            <xdr:cNvPr id="195626" name="Button 42" hidden="1">
              <a:extLst>
                <a:ext uri="{63B3BB69-23CF-44E3-9099-C40C66FF867C}">
                  <a14:compatExt spid="_x0000_s195626"/>
                </a:ext>
                <a:ext uri="{FF2B5EF4-FFF2-40B4-BE49-F238E27FC236}">
                  <a16:creationId xmlns:a16="http://schemas.microsoft.com/office/drawing/2014/main" id="{00000000-0008-0000-1200-00002AF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Lines from K1</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771525</xdr:colOff>
          <xdr:row>5</xdr:row>
          <xdr:rowOff>28575</xdr:rowOff>
        </xdr:from>
        <xdr:to>
          <xdr:col>17</xdr:col>
          <xdr:colOff>1057275</xdr:colOff>
          <xdr:row>6</xdr:row>
          <xdr:rowOff>76200</xdr:rowOff>
        </xdr:to>
        <xdr:sp macro="" textlink="">
          <xdr:nvSpPr>
            <xdr:cNvPr id="81964" name="Button 44" hidden="1">
              <a:extLst>
                <a:ext uri="{63B3BB69-23CF-44E3-9099-C40C66FF867C}">
                  <a14:compatExt spid="_x0000_s81964"/>
                </a:ext>
                <a:ext uri="{FF2B5EF4-FFF2-40B4-BE49-F238E27FC236}">
                  <a16:creationId xmlns:a16="http://schemas.microsoft.com/office/drawing/2014/main" id="{00000000-0008-0000-1300-00002C4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771525</xdr:colOff>
          <xdr:row>5</xdr:row>
          <xdr:rowOff>28575</xdr:rowOff>
        </xdr:from>
        <xdr:to>
          <xdr:col>17</xdr:col>
          <xdr:colOff>1057275</xdr:colOff>
          <xdr:row>6</xdr:row>
          <xdr:rowOff>76200</xdr:rowOff>
        </xdr:to>
        <xdr:sp macro="" textlink="">
          <xdr:nvSpPr>
            <xdr:cNvPr id="243713" name="Button 1" hidden="1">
              <a:extLst>
                <a:ext uri="{63B3BB69-23CF-44E3-9099-C40C66FF867C}">
                  <a14:compatExt spid="_x0000_s243713"/>
                </a:ext>
                <a:ext uri="{FF2B5EF4-FFF2-40B4-BE49-F238E27FC236}">
                  <a16:creationId xmlns:a16="http://schemas.microsoft.com/office/drawing/2014/main" id="{00000000-0008-0000-1400-000001B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247650</xdr:colOff>
          <xdr:row>18</xdr:row>
          <xdr:rowOff>57150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1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57150</xdr:colOff>
          <xdr:row>18</xdr:row>
          <xdr:rowOff>57150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1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13</xdr:col>
          <xdr:colOff>247650</xdr:colOff>
          <xdr:row>18</xdr:row>
          <xdr:rowOff>57150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1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1</xdr:col>
          <xdr:colOff>247650</xdr:colOff>
          <xdr:row>50</xdr:row>
          <xdr:rowOff>57150</xdr:rowOff>
        </xdr:to>
        <xdr:sp macro="" textlink="">
          <xdr:nvSpPr>
            <xdr:cNvPr id="83271" name="Check Box 327" hidden="1">
              <a:extLst>
                <a:ext uri="{63B3BB69-23CF-44E3-9099-C40C66FF867C}">
                  <a14:compatExt spid="_x0000_s83271"/>
                </a:ext>
                <a:ext uri="{FF2B5EF4-FFF2-40B4-BE49-F238E27FC236}">
                  <a16:creationId xmlns:a16="http://schemas.microsoft.com/office/drawing/2014/main" id="{00000000-0008-0000-1500-000047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57150</xdr:colOff>
          <xdr:row>50</xdr:row>
          <xdr:rowOff>57150</xdr:rowOff>
        </xdr:to>
        <xdr:sp macro="" textlink="">
          <xdr:nvSpPr>
            <xdr:cNvPr id="83272" name="Check Box 328" hidden="1">
              <a:extLst>
                <a:ext uri="{63B3BB69-23CF-44E3-9099-C40C66FF867C}">
                  <a14:compatExt spid="_x0000_s83272"/>
                </a:ext>
                <a:ext uri="{FF2B5EF4-FFF2-40B4-BE49-F238E27FC236}">
                  <a16:creationId xmlns:a16="http://schemas.microsoft.com/office/drawing/2014/main" id="{00000000-0008-0000-1500-000048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13</xdr:col>
          <xdr:colOff>247650</xdr:colOff>
          <xdr:row>50</xdr:row>
          <xdr:rowOff>57150</xdr:rowOff>
        </xdr:to>
        <xdr:sp macro="" textlink="">
          <xdr:nvSpPr>
            <xdr:cNvPr id="83273" name="Check Box 329" hidden="1">
              <a:extLst>
                <a:ext uri="{63B3BB69-23CF-44E3-9099-C40C66FF867C}">
                  <a14:compatExt spid="_x0000_s83273"/>
                </a:ext>
                <a:ext uri="{FF2B5EF4-FFF2-40B4-BE49-F238E27FC236}">
                  <a16:creationId xmlns:a16="http://schemas.microsoft.com/office/drawing/2014/main" id="{00000000-0008-0000-1500-000049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xdr:col>
          <xdr:colOff>247650</xdr:colOff>
          <xdr:row>82</xdr:row>
          <xdr:rowOff>57150</xdr:rowOff>
        </xdr:to>
        <xdr:sp macro="" textlink="">
          <xdr:nvSpPr>
            <xdr:cNvPr id="83284" name="Check Box 340" hidden="1">
              <a:extLst>
                <a:ext uri="{63B3BB69-23CF-44E3-9099-C40C66FF867C}">
                  <a14:compatExt spid="_x0000_s83284"/>
                </a:ext>
                <a:ext uri="{FF2B5EF4-FFF2-40B4-BE49-F238E27FC236}">
                  <a16:creationId xmlns:a16="http://schemas.microsoft.com/office/drawing/2014/main" id="{00000000-0008-0000-1500-000054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57150</xdr:colOff>
          <xdr:row>82</xdr:row>
          <xdr:rowOff>57150</xdr:rowOff>
        </xdr:to>
        <xdr:sp macro="" textlink="">
          <xdr:nvSpPr>
            <xdr:cNvPr id="83285" name="Check Box 341" hidden="1">
              <a:extLst>
                <a:ext uri="{63B3BB69-23CF-44E3-9099-C40C66FF867C}">
                  <a14:compatExt spid="_x0000_s83285"/>
                </a:ext>
                <a:ext uri="{FF2B5EF4-FFF2-40B4-BE49-F238E27FC236}">
                  <a16:creationId xmlns:a16="http://schemas.microsoft.com/office/drawing/2014/main" id="{00000000-0008-0000-1500-000055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13</xdr:col>
          <xdr:colOff>247650</xdr:colOff>
          <xdr:row>82</xdr:row>
          <xdr:rowOff>57150</xdr:rowOff>
        </xdr:to>
        <xdr:sp macro="" textlink="">
          <xdr:nvSpPr>
            <xdr:cNvPr id="83286" name="Check Box 342" hidden="1">
              <a:extLst>
                <a:ext uri="{63B3BB69-23CF-44E3-9099-C40C66FF867C}">
                  <a14:compatExt spid="_x0000_s83286"/>
                </a:ext>
                <a:ext uri="{FF2B5EF4-FFF2-40B4-BE49-F238E27FC236}">
                  <a16:creationId xmlns:a16="http://schemas.microsoft.com/office/drawing/2014/main" id="{00000000-0008-0000-1500-000056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247650</xdr:colOff>
          <xdr:row>114</xdr:row>
          <xdr:rowOff>57150</xdr:rowOff>
        </xdr:to>
        <xdr:sp macro="" textlink="">
          <xdr:nvSpPr>
            <xdr:cNvPr id="83297" name="Check Box 353" hidden="1">
              <a:extLst>
                <a:ext uri="{63B3BB69-23CF-44E3-9099-C40C66FF867C}">
                  <a14:compatExt spid="_x0000_s83297"/>
                </a:ext>
                <a:ext uri="{FF2B5EF4-FFF2-40B4-BE49-F238E27FC236}">
                  <a16:creationId xmlns:a16="http://schemas.microsoft.com/office/drawing/2014/main" id="{00000000-0008-0000-1500-000061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113</xdr:row>
          <xdr:rowOff>0</xdr:rowOff>
        </xdr:from>
        <xdr:to>
          <xdr:col>9</xdr:col>
          <xdr:colOff>57150</xdr:colOff>
          <xdr:row>114</xdr:row>
          <xdr:rowOff>57150</xdr:rowOff>
        </xdr:to>
        <xdr:sp macro="" textlink="">
          <xdr:nvSpPr>
            <xdr:cNvPr id="83298" name="Check Box 354" hidden="1">
              <a:extLst>
                <a:ext uri="{63B3BB69-23CF-44E3-9099-C40C66FF867C}">
                  <a14:compatExt spid="_x0000_s83298"/>
                </a:ext>
                <a:ext uri="{FF2B5EF4-FFF2-40B4-BE49-F238E27FC236}">
                  <a16:creationId xmlns:a16="http://schemas.microsoft.com/office/drawing/2014/main" id="{00000000-0008-0000-1500-000062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113</xdr:row>
          <xdr:rowOff>0</xdr:rowOff>
        </xdr:from>
        <xdr:to>
          <xdr:col>13</xdr:col>
          <xdr:colOff>247650</xdr:colOff>
          <xdr:row>114</xdr:row>
          <xdr:rowOff>57150</xdr:rowOff>
        </xdr:to>
        <xdr:sp macro="" textlink="">
          <xdr:nvSpPr>
            <xdr:cNvPr id="83299" name="Check Box 355" hidden="1">
              <a:extLst>
                <a:ext uri="{63B3BB69-23CF-44E3-9099-C40C66FF867C}">
                  <a14:compatExt spid="_x0000_s83299"/>
                </a:ext>
                <a:ext uri="{FF2B5EF4-FFF2-40B4-BE49-F238E27FC236}">
                  <a16:creationId xmlns:a16="http://schemas.microsoft.com/office/drawing/2014/main" id="{00000000-0008-0000-1500-000063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145</xdr:row>
          <xdr:rowOff>0</xdr:rowOff>
        </xdr:from>
        <xdr:to>
          <xdr:col>1</xdr:col>
          <xdr:colOff>247650</xdr:colOff>
          <xdr:row>146</xdr:row>
          <xdr:rowOff>57150</xdr:rowOff>
        </xdr:to>
        <xdr:sp macro="" textlink="">
          <xdr:nvSpPr>
            <xdr:cNvPr id="83310" name="Check Box 366" hidden="1">
              <a:extLst>
                <a:ext uri="{63B3BB69-23CF-44E3-9099-C40C66FF867C}">
                  <a14:compatExt spid="_x0000_s83310"/>
                </a:ext>
                <a:ext uri="{FF2B5EF4-FFF2-40B4-BE49-F238E27FC236}">
                  <a16:creationId xmlns:a16="http://schemas.microsoft.com/office/drawing/2014/main" id="{00000000-0008-0000-1500-00006E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145</xdr:row>
          <xdr:rowOff>0</xdr:rowOff>
        </xdr:from>
        <xdr:to>
          <xdr:col>9</xdr:col>
          <xdr:colOff>57150</xdr:colOff>
          <xdr:row>146</xdr:row>
          <xdr:rowOff>57150</xdr:rowOff>
        </xdr:to>
        <xdr:sp macro="" textlink="">
          <xdr:nvSpPr>
            <xdr:cNvPr id="83311" name="Check Box 367" hidden="1">
              <a:extLst>
                <a:ext uri="{63B3BB69-23CF-44E3-9099-C40C66FF867C}">
                  <a14:compatExt spid="_x0000_s83311"/>
                </a:ext>
                <a:ext uri="{FF2B5EF4-FFF2-40B4-BE49-F238E27FC236}">
                  <a16:creationId xmlns:a16="http://schemas.microsoft.com/office/drawing/2014/main" id="{00000000-0008-0000-1500-00006F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145</xdr:row>
          <xdr:rowOff>0</xdr:rowOff>
        </xdr:from>
        <xdr:to>
          <xdr:col>13</xdr:col>
          <xdr:colOff>247650</xdr:colOff>
          <xdr:row>146</xdr:row>
          <xdr:rowOff>57150</xdr:rowOff>
        </xdr:to>
        <xdr:sp macro="" textlink="">
          <xdr:nvSpPr>
            <xdr:cNvPr id="83312" name="Check Box 368" hidden="1">
              <a:extLst>
                <a:ext uri="{63B3BB69-23CF-44E3-9099-C40C66FF867C}">
                  <a14:compatExt spid="_x0000_s83312"/>
                </a:ext>
                <a:ext uri="{FF2B5EF4-FFF2-40B4-BE49-F238E27FC236}">
                  <a16:creationId xmlns:a16="http://schemas.microsoft.com/office/drawing/2014/main" id="{00000000-0008-0000-1500-000070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177</xdr:row>
          <xdr:rowOff>0</xdr:rowOff>
        </xdr:from>
        <xdr:to>
          <xdr:col>1</xdr:col>
          <xdr:colOff>247650</xdr:colOff>
          <xdr:row>178</xdr:row>
          <xdr:rowOff>57150</xdr:rowOff>
        </xdr:to>
        <xdr:sp macro="" textlink="">
          <xdr:nvSpPr>
            <xdr:cNvPr id="83323" name="Check Box 379" hidden="1">
              <a:extLst>
                <a:ext uri="{63B3BB69-23CF-44E3-9099-C40C66FF867C}">
                  <a14:compatExt spid="_x0000_s83323"/>
                </a:ext>
                <a:ext uri="{FF2B5EF4-FFF2-40B4-BE49-F238E27FC236}">
                  <a16:creationId xmlns:a16="http://schemas.microsoft.com/office/drawing/2014/main" id="{00000000-0008-0000-1500-00007B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177</xdr:row>
          <xdr:rowOff>0</xdr:rowOff>
        </xdr:from>
        <xdr:to>
          <xdr:col>9</xdr:col>
          <xdr:colOff>57150</xdr:colOff>
          <xdr:row>178</xdr:row>
          <xdr:rowOff>57150</xdr:rowOff>
        </xdr:to>
        <xdr:sp macro="" textlink="">
          <xdr:nvSpPr>
            <xdr:cNvPr id="83324" name="Check Box 380" hidden="1">
              <a:extLst>
                <a:ext uri="{63B3BB69-23CF-44E3-9099-C40C66FF867C}">
                  <a14:compatExt spid="_x0000_s83324"/>
                </a:ext>
                <a:ext uri="{FF2B5EF4-FFF2-40B4-BE49-F238E27FC236}">
                  <a16:creationId xmlns:a16="http://schemas.microsoft.com/office/drawing/2014/main" id="{00000000-0008-0000-1500-00007C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177</xdr:row>
          <xdr:rowOff>0</xdr:rowOff>
        </xdr:from>
        <xdr:to>
          <xdr:col>13</xdr:col>
          <xdr:colOff>247650</xdr:colOff>
          <xdr:row>178</xdr:row>
          <xdr:rowOff>57150</xdr:rowOff>
        </xdr:to>
        <xdr:sp macro="" textlink="">
          <xdr:nvSpPr>
            <xdr:cNvPr id="83325" name="Check Box 381" hidden="1">
              <a:extLst>
                <a:ext uri="{63B3BB69-23CF-44E3-9099-C40C66FF867C}">
                  <a14:compatExt spid="_x0000_s83325"/>
                </a:ext>
                <a:ext uri="{FF2B5EF4-FFF2-40B4-BE49-F238E27FC236}">
                  <a16:creationId xmlns:a16="http://schemas.microsoft.com/office/drawing/2014/main" id="{00000000-0008-0000-1500-00007D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209</xdr:row>
          <xdr:rowOff>0</xdr:rowOff>
        </xdr:from>
        <xdr:to>
          <xdr:col>1</xdr:col>
          <xdr:colOff>247650</xdr:colOff>
          <xdr:row>210</xdr:row>
          <xdr:rowOff>57150</xdr:rowOff>
        </xdr:to>
        <xdr:sp macro="" textlink="">
          <xdr:nvSpPr>
            <xdr:cNvPr id="83336" name="Check Box 392" hidden="1">
              <a:extLst>
                <a:ext uri="{63B3BB69-23CF-44E3-9099-C40C66FF867C}">
                  <a14:compatExt spid="_x0000_s83336"/>
                </a:ext>
                <a:ext uri="{FF2B5EF4-FFF2-40B4-BE49-F238E27FC236}">
                  <a16:creationId xmlns:a16="http://schemas.microsoft.com/office/drawing/2014/main" id="{00000000-0008-0000-1500-000088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209</xdr:row>
          <xdr:rowOff>0</xdr:rowOff>
        </xdr:from>
        <xdr:to>
          <xdr:col>9</xdr:col>
          <xdr:colOff>57150</xdr:colOff>
          <xdr:row>210</xdr:row>
          <xdr:rowOff>57150</xdr:rowOff>
        </xdr:to>
        <xdr:sp macro="" textlink="">
          <xdr:nvSpPr>
            <xdr:cNvPr id="83337" name="Check Box 393" hidden="1">
              <a:extLst>
                <a:ext uri="{63B3BB69-23CF-44E3-9099-C40C66FF867C}">
                  <a14:compatExt spid="_x0000_s83337"/>
                </a:ext>
                <a:ext uri="{FF2B5EF4-FFF2-40B4-BE49-F238E27FC236}">
                  <a16:creationId xmlns:a16="http://schemas.microsoft.com/office/drawing/2014/main" id="{00000000-0008-0000-1500-000089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209</xdr:row>
          <xdr:rowOff>0</xdr:rowOff>
        </xdr:from>
        <xdr:to>
          <xdr:col>13</xdr:col>
          <xdr:colOff>247650</xdr:colOff>
          <xdr:row>210</xdr:row>
          <xdr:rowOff>57150</xdr:rowOff>
        </xdr:to>
        <xdr:sp macro="" textlink="">
          <xdr:nvSpPr>
            <xdr:cNvPr id="83338" name="Check Box 394" hidden="1">
              <a:extLst>
                <a:ext uri="{63B3BB69-23CF-44E3-9099-C40C66FF867C}">
                  <a14:compatExt spid="_x0000_s83338"/>
                </a:ext>
                <a:ext uri="{FF2B5EF4-FFF2-40B4-BE49-F238E27FC236}">
                  <a16:creationId xmlns:a16="http://schemas.microsoft.com/office/drawing/2014/main" id="{00000000-0008-0000-1500-00008A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241</xdr:row>
          <xdr:rowOff>0</xdr:rowOff>
        </xdr:from>
        <xdr:to>
          <xdr:col>1</xdr:col>
          <xdr:colOff>247650</xdr:colOff>
          <xdr:row>242</xdr:row>
          <xdr:rowOff>57150</xdr:rowOff>
        </xdr:to>
        <xdr:sp macro="" textlink="">
          <xdr:nvSpPr>
            <xdr:cNvPr id="83349" name="Check Box 405" hidden="1">
              <a:extLst>
                <a:ext uri="{63B3BB69-23CF-44E3-9099-C40C66FF867C}">
                  <a14:compatExt spid="_x0000_s83349"/>
                </a:ext>
                <a:ext uri="{FF2B5EF4-FFF2-40B4-BE49-F238E27FC236}">
                  <a16:creationId xmlns:a16="http://schemas.microsoft.com/office/drawing/2014/main" id="{00000000-0008-0000-1500-000095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241</xdr:row>
          <xdr:rowOff>0</xdr:rowOff>
        </xdr:from>
        <xdr:to>
          <xdr:col>9</xdr:col>
          <xdr:colOff>57150</xdr:colOff>
          <xdr:row>242</xdr:row>
          <xdr:rowOff>57150</xdr:rowOff>
        </xdr:to>
        <xdr:sp macro="" textlink="">
          <xdr:nvSpPr>
            <xdr:cNvPr id="83350" name="Check Box 406" hidden="1">
              <a:extLst>
                <a:ext uri="{63B3BB69-23CF-44E3-9099-C40C66FF867C}">
                  <a14:compatExt spid="_x0000_s83350"/>
                </a:ext>
                <a:ext uri="{FF2B5EF4-FFF2-40B4-BE49-F238E27FC236}">
                  <a16:creationId xmlns:a16="http://schemas.microsoft.com/office/drawing/2014/main" id="{00000000-0008-0000-1500-000096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241</xdr:row>
          <xdr:rowOff>0</xdr:rowOff>
        </xdr:from>
        <xdr:to>
          <xdr:col>13</xdr:col>
          <xdr:colOff>247650</xdr:colOff>
          <xdr:row>242</xdr:row>
          <xdr:rowOff>57150</xdr:rowOff>
        </xdr:to>
        <xdr:sp macro="" textlink="">
          <xdr:nvSpPr>
            <xdr:cNvPr id="83351" name="Check Box 407" hidden="1">
              <a:extLst>
                <a:ext uri="{63B3BB69-23CF-44E3-9099-C40C66FF867C}">
                  <a14:compatExt spid="_x0000_s83351"/>
                </a:ext>
                <a:ext uri="{FF2B5EF4-FFF2-40B4-BE49-F238E27FC236}">
                  <a16:creationId xmlns:a16="http://schemas.microsoft.com/office/drawing/2014/main" id="{00000000-0008-0000-1500-000097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809625</xdr:colOff>
          <xdr:row>5</xdr:row>
          <xdr:rowOff>19050</xdr:rowOff>
        </xdr:from>
        <xdr:to>
          <xdr:col>17</xdr:col>
          <xdr:colOff>1057275</xdr:colOff>
          <xdr:row>6</xdr:row>
          <xdr:rowOff>57150</xdr:rowOff>
        </xdr:to>
        <xdr:sp macro="" textlink="">
          <xdr:nvSpPr>
            <xdr:cNvPr id="83362" name="Button 418" hidden="1">
              <a:extLst>
                <a:ext uri="{63B3BB69-23CF-44E3-9099-C40C66FF867C}">
                  <a14:compatExt spid="_x0000_s83362"/>
                </a:ext>
                <a:ext uri="{FF2B5EF4-FFF2-40B4-BE49-F238E27FC236}">
                  <a16:creationId xmlns:a16="http://schemas.microsoft.com/office/drawing/2014/main" id="{00000000-0008-0000-1500-0000A245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 Tax Return Lines</a:t>
              </a:r>
            </a:p>
            <a:p>
              <a:pPr algn="ctr" rtl="0">
                <a:defRPr sz="1000"/>
              </a:pPr>
              <a:r>
                <a:rPr lang="en-US" sz="1100" b="0" i="0" u="none" strike="noStrike" baseline="0">
                  <a:solidFill>
                    <a:srgbClr val="000000"/>
                  </a:solidFill>
                  <a:latin typeface="Calibri"/>
                  <a:cs typeface="Calibri"/>
                </a:rPr>
                <a:t>Tax Lines</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238125</xdr:colOff>
          <xdr:row>19</xdr:row>
          <xdr:rowOff>47625</xdr:rowOff>
        </xdr:to>
        <xdr:sp macro="" textlink="">
          <xdr:nvSpPr>
            <xdr:cNvPr id="280614" name="Check Box 38" hidden="1">
              <a:extLst>
                <a:ext uri="{63B3BB69-23CF-44E3-9099-C40C66FF867C}">
                  <a14:compatExt spid="_x0000_s280614"/>
                </a:ext>
                <a:ext uri="{FF2B5EF4-FFF2-40B4-BE49-F238E27FC236}">
                  <a16:creationId xmlns:a16="http://schemas.microsoft.com/office/drawing/2014/main" id="{00000000-0008-0000-17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95250</xdr:colOff>
          <xdr:row>19</xdr:row>
          <xdr:rowOff>47625</xdr:rowOff>
        </xdr:to>
        <xdr:sp macro="" textlink="">
          <xdr:nvSpPr>
            <xdr:cNvPr id="280615" name="Check Box 39" hidden="1">
              <a:extLst>
                <a:ext uri="{63B3BB69-23CF-44E3-9099-C40C66FF867C}">
                  <a14:compatExt spid="_x0000_s280615"/>
                </a:ext>
                <a:ext uri="{FF2B5EF4-FFF2-40B4-BE49-F238E27FC236}">
                  <a16:creationId xmlns:a16="http://schemas.microsoft.com/office/drawing/2014/main" id="{00000000-0008-0000-1700-00002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12</xdr:col>
          <xdr:colOff>238125</xdr:colOff>
          <xdr:row>19</xdr:row>
          <xdr:rowOff>47625</xdr:rowOff>
        </xdr:to>
        <xdr:sp macro="" textlink="">
          <xdr:nvSpPr>
            <xdr:cNvPr id="280616" name="Check Box 40" hidden="1">
              <a:extLst>
                <a:ext uri="{63B3BB69-23CF-44E3-9099-C40C66FF867C}">
                  <a14:compatExt spid="_x0000_s280616"/>
                </a:ext>
                <a:ext uri="{FF2B5EF4-FFF2-40B4-BE49-F238E27FC236}">
                  <a16:creationId xmlns:a16="http://schemas.microsoft.com/office/drawing/2014/main" id="{00000000-0008-0000-1700-00002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238125</xdr:colOff>
          <xdr:row>52</xdr:row>
          <xdr:rowOff>47625</xdr:rowOff>
        </xdr:to>
        <xdr:sp macro="" textlink="">
          <xdr:nvSpPr>
            <xdr:cNvPr id="280617" name="Check Box 41" hidden="1">
              <a:extLst>
                <a:ext uri="{63B3BB69-23CF-44E3-9099-C40C66FF867C}">
                  <a14:compatExt spid="_x0000_s280617"/>
                </a:ext>
                <a:ext uri="{FF2B5EF4-FFF2-40B4-BE49-F238E27FC236}">
                  <a16:creationId xmlns:a16="http://schemas.microsoft.com/office/drawing/2014/main" id="{00000000-0008-0000-1700-00002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0</xdr:rowOff>
        </xdr:from>
        <xdr:to>
          <xdr:col>8</xdr:col>
          <xdr:colOff>95250</xdr:colOff>
          <xdr:row>52</xdr:row>
          <xdr:rowOff>47625</xdr:rowOff>
        </xdr:to>
        <xdr:sp macro="" textlink="">
          <xdr:nvSpPr>
            <xdr:cNvPr id="280618" name="Check Box 42" hidden="1">
              <a:extLst>
                <a:ext uri="{63B3BB69-23CF-44E3-9099-C40C66FF867C}">
                  <a14:compatExt spid="_x0000_s280618"/>
                </a:ext>
                <a:ext uri="{FF2B5EF4-FFF2-40B4-BE49-F238E27FC236}">
                  <a16:creationId xmlns:a16="http://schemas.microsoft.com/office/drawing/2014/main" id="{00000000-0008-0000-1700-00002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0</xdr:rowOff>
        </xdr:from>
        <xdr:to>
          <xdr:col>12</xdr:col>
          <xdr:colOff>238125</xdr:colOff>
          <xdr:row>52</xdr:row>
          <xdr:rowOff>47625</xdr:rowOff>
        </xdr:to>
        <xdr:sp macro="" textlink="">
          <xdr:nvSpPr>
            <xdr:cNvPr id="280619" name="Check Box 43" hidden="1">
              <a:extLst>
                <a:ext uri="{63B3BB69-23CF-44E3-9099-C40C66FF867C}">
                  <a14:compatExt spid="_x0000_s280619"/>
                </a:ext>
                <a:ext uri="{FF2B5EF4-FFF2-40B4-BE49-F238E27FC236}">
                  <a16:creationId xmlns:a16="http://schemas.microsoft.com/office/drawing/2014/main" id="{00000000-0008-0000-1700-00002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0</xdr:rowOff>
        </xdr:from>
        <xdr:to>
          <xdr:col>0</xdr:col>
          <xdr:colOff>238125</xdr:colOff>
          <xdr:row>84</xdr:row>
          <xdr:rowOff>47625</xdr:rowOff>
        </xdr:to>
        <xdr:sp macro="" textlink="">
          <xdr:nvSpPr>
            <xdr:cNvPr id="280620" name="Check Box 44" hidden="1">
              <a:extLst>
                <a:ext uri="{63B3BB69-23CF-44E3-9099-C40C66FF867C}">
                  <a14:compatExt spid="_x0000_s280620"/>
                </a:ext>
                <a:ext uri="{FF2B5EF4-FFF2-40B4-BE49-F238E27FC236}">
                  <a16:creationId xmlns:a16="http://schemas.microsoft.com/office/drawing/2014/main" id="{00000000-0008-0000-1700-00002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xdr:row>
          <xdr:rowOff>0</xdr:rowOff>
        </xdr:from>
        <xdr:to>
          <xdr:col>8</xdr:col>
          <xdr:colOff>95250</xdr:colOff>
          <xdr:row>84</xdr:row>
          <xdr:rowOff>47625</xdr:rowOff>
        </xdr:to>
        <xdr:sp macro="" textlink="">
          <xdr:nvSpPr>
            <xdr:cNvPr id="280621" name="Check Box 45" hidden="1">
              <a:extLst>
                <a:ext uri="{63B3BB69-23CF-44E3-9099-C40C66FF867C}">
                  <a14:compatExt spid="_x0000_s280621"/>
                </a:ext>
                <a:ext uri="{FF2B5EF4-FFF2-40B4-BE49-F238E27FC236}">
                  <a16:creationId xmlns:a16="http://schemas.microsoft.com/office/drawing/2014/main" id="{00000000-0008-0000-1700-00002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12</xdr:col>
          <xdr:colOff>238125</xdr:colOff>
          <xdr:row>84</xdr:row>
          <xdr:rowOff>47625</xdr:rowOff>
        </xdr:to>
        <xdr:sp macro="" textlink="">
          <xdr:nvSpPr>
            <xdr:cNvPr id="280622" name="Check Box 46" hidden="1">
              <a:extLst>
                <a:ext uri="{63B3BB69-23CF-44E3-9099-C40C66FF867C}">
                  <a14:compatExt spid="_x0000_s280622"/>
                </a:ext>
                <a:ext uri="{FF2B5EF4-FFF2-40B4-BE49-F238E27FC236}">
                  <a16:creationId xmlns:a16="http://schemas.microsoft.com/office/drawing/2014/main" id="{00000000-0008-0000-1700-00002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0</xdr:rowOff>
        </xdr:from>
        <xdr:to>
          <xdr:col>0</xdr:col>
          <xdr:colOff>238125</xdr:colOff>
          <xdr:row>116</xdr:row>
          <xdr:rowOff>47625</xdr:rowOff>
        </xdr:to>
        <xdr:sp macro="" textlink="">
          <xdr:nvSpPr>
            <xdr:cNvPr id="280623" name="Check Box 47" hidden="1">
              <a:extLst>
                <a:ext uri="{63B3BB69-23CF-44E3-9099-C40C66FF867C}">
                  <a14:compatExt spid="_x0000_s280623"/>
                </a:ext>
                <a:ext uri="{FF2B5EF4-FFF2-40B4-BE49-F238E27FC236}">
                  <a16:creationId xmlns:a16="http://schemas.microsoft.com/office/drawing/2014/main" id="{00000000-0008-0000-1700-00002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115</xdr:row>
          <xdr:rowOff>0</xdr:rowOff>
        </xdr:from>
        <xdr:to>
          <xdr:col>8</xdr:col>
          <xdr:colOff>95250</xdr:colOff>
          <xdr:row>116</xdr:row>
          <xdr:rowOff>47625</xdr:rowOff>
        </xdr:to>
        <xdr:sp macro="" textlink="">
          <xdr:nvSpPr>
            <xdr:cNvPr id="280624" name="Check Box 48" hidden="1">
              <a:extLst>
                <a:ext uri="{63B3BB69-23CF-44E3-9099-C40C66FF867C}">
                  <a14:compatExt spid="_x0000_s280624"/>
                </a:ext>
                <a:ext uri="{FF2B5EF4-FFF2-40B4-BE49-F238E27FC236}">
                  <a16:creationId xmlns:a16="http://schemas.microsoft.com/office/drawing/2014/main" id="{00000000-0008-0000-1700-00003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12</xdr:col>
          <xdr:colOff>238125</xdr:colOff>
          <xdr:row>116</xdr:row>
          <xdr:rowOff>47625</xdr:rowOff>
        </xdr:to>
        <xdr:sp macro="" textlink="">
          <xdr:nvSpPr>
            <xdr:cNvPr id="280625" name="Check Box 49" hidden="1">
              <a:extLst>
                <a:ext uri="{63B3BB69-23CF-44E3-9099-C40C66FF867C}">
                  <a14:compatExt spid="_x0000_s280625"/>
                </a:ext>
                <a:ext uri="{FF2B5EF4-FFF2-40B4-BE49-F238E27FC236}">
                  <a16:creationId xmlns:a16="http://schemas.microsoft.com/office/drawing/2014/main" id="{00000000-0008-0000-1700-00003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147</xdr:row>
          <xdr:rowOff>0</xdr:rowOff>
        </xdr:from>
        <xdr:to>
          <xdr:col>0</xdr:col>
          <xdr:colOff>238125</xdr:colOff>
          <xdr:row>148</xdr:row>
          <xdr:rowOff>47625</xdr:rowOff>
        </xdr:to>
        <xdr:sp macro="" textlink="">
          <xdr:nvSpPr>
            <xdr:cNvPr id="280626" name="Check Box 50" hidden="1">
              <a:extLst>
                <a:ext uri="{63B3BB69-23CF-44E3-9099-C40C66FF867C}">
                  <a14:compatExt spid="_x0000_s280626"/>
                </a:ext>
                <a:ext uri="{FF2B5EF4-FFF2-40B4-BE49-F238E27FC236}">
                  <a16:creationId xmlns:a16="http://schemas.microsoft.com/office/drawing/2014/main" id="{00000000-0008-0000-1700-00003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147</xdr:row>
          <xdr:rowOff>0</xdr:rowOff>
        </xdr:from>
        <xdr:to>
          <xdr:col>8</xdr:col>
          <xdr:colOff>95250</xdr:colOff>
          <xdr:row>148</xdr:row>
          <xdr:rowOff>47625</xdr:rowOff>
        </xdr:to>
        <xdr:sp macro="" textlink="">
          <xdr:nvSpPr>
            <xdr:cNvPr id="280627" name="Check Box 51" hidden="1">
              <a:extLst>
                <a:ext uri="{63B3BB69-23CF-44E3-9099-C40C66FF867C}">
                  <a14:compatExt spid="_x0000_s280627"/>
                </a:ext>
                <a:ext uri="{FF2B5EF4-FFF2-40B4-BE49-F238E27FC236}">
                  <a16:creationId xmlns:a16="http://schemas.microsoft.com/office/drawing/2014/main" id="{00000000-0008-0000-1700-00003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12</xdr:col>
          <xdr:colOff>238125</xdr:colOff>
          <xdr:row>148</xdr:row>
          <xdr:rowOff>47625</xdr:rowOff>
        </xdr:to>
        <xdr:sp macro="" textlink="">
          <xdr:nvSpPr>
            <xdr:cNvPr id="280628" name="Check Box 52" hidden="1">
              <a:extLst>
                <a:ext uri="{63B3BB69-23CF-44E3-9099-C40C66FF867C}">
                  <a14:compatExt spid="_x0000_s280628"/>
                </a:ext>
                <a:ext uri="{FF2B5EF4-FFF2-40B4-BE49-F238E27FC236}">
                  <a16:creationId xmlns:a16="http://schemas.microsoft.com/office/drawing/2014/main" id="{00000000-0008-0000-1700-00003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0</xdr:col>
          <xdr:colOff>238125</xdr:colOff>
          <xdr:row>180</xdr:row>
          <xdr:rowOff>47625</xdr:rowOff>
        </xdr:to>
        <xdr:sp macro="" textlink="">
          <xdr:nvSpPr>
            <xdr:cNvPr id="280629" name="Check Box 53" hidden="1">
              <a:extLst>
                <a:ext uri="{63B3BB69-23CF-44E3-9099-C40C66FF867C}">
                  <a14:compatExt spid="_x0000_s280629"/>
                </a:ext>
                <a:ext uri="{FF2B5EF4-FFF2-40B4-BE49-F238E27FC236}">
                  <a16:creationId xmlns:a16="http://schemas.microsoft.com/office/drawing/2014/main" id="{00000000-0008-0000-1700-00003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179</xdr:row>
          <xdr:rowOff>0</xdr:rowOff>
        </xdr:from>
        <xdr:to>
          <xdr:col>8</xdr:col>
          <xdr:colOff>95250</xdr:colOff>
          <xdr:row>180</xdr:row>
          <xdr:rowOff>47625</xdr:rowOff>
        </xdr:to>
        <xdr:sp macro="" textlink="">
          <xdr:nvSpPr>
            <xdr:cNvPr id="280630" name="Check Box 54" hidden="1">
              <a:extLst>
                <a:ext uri="{63B3BB69-23CF-44E3-9099-C40C66FF867C}">
                  <a14:compatExt spid="_x0000_s280630"/>
                </a:ext>
                <a:ext uri="{FF2B5EF4-FFF2-40B4-BE49-F238E27FC236}">
                  <a16:creationId xmlns:a16="http://schemas.microsoft.com/office/drawing/2014/main" id="{00000000-0008-0000-1700-00003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179</xdr:row>
          <xdr:rowOff>0</xdr:rowOff>
        </xdr:from>
        <xdr:to>
          <xdr:col>12</xdr:col>
          <xdr:colOff>238125</xdr:colOff>
          <xdr:row>180</xdr:row>
          <xdr:rowOff>47625</xdr:rowOff>
        </xdr:to>
        <xdr:sp macro="" textlink="">
          <xdr:nvSpPr>
            <xdr:cNvPr id="280631" name="Check Box 55" hidden="1">
              <a:extLst>
                <a:ext uri="{63B3BB69-23CF-44E3-9099-C40C66FF867C}">
                  <a14:compatExt spid="_x0000_s280631"/>
                </a:ext>
                <a:ext uri="{FF2B5EF4-FFF2-40B4-BE49-F238E27FC236}">
                  <a16:creationId xmlns:a16="http://schemas.microsoft.com/office/drawing/2014/main" id="{00000000-0008-0000-1700-00003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211</xdr:row>
          <xdr:rowOff>0</xdr:rowOff>
        </xdr:from>
        <xdr:to>
          <xdr:col>0</xdr:col>
          <xdr:colOff>238125</xdr:colOff>
          <xdr:row>212</xdr:row>
          <xdr:rowOff>47625</xdr:rowOff>
        </xdr:to>
        <xdr:sp macro="" textlink="">
          <xdr:nvSpPr>
            <xdr:cNvPr id="280632" name="Check Box 56" hidden="1">
              <a:extLst>
                <a:ext uri="{63B3BB69-23CF-44E3-9099-C40C66FF867C}">
                  <a14:compatExt spid="_x0000_s280632"/>
                </a:ext>
                <a:ext uri="{FF2B5EF4-FFF2-40B4-BE49-F238E27FC236}">
                  <a16:creationId xmlns:a16="http://schemas.microsoft.com/office/drawing/2014/main" id="{00000000-0008-0000-1700-00003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211</xdr:row>
          <xdr:rowOff>0</xdr:rowOff>
        </xdr:from>
        <xdr:to>
          <xdr:col>8</xdr:col>
          <xdr:colOff>95250</xdr:colOff>
          <xdr:row>212</xdr:row>
          <xdr:rowOff>47625</xdr:rowOff>
        </xdr:to>
        <xdr:sp macro="" textlink="">
          <xdr:nvSpPr>
            <xdr:cNvPr id="280633" name="Check Box 57" hidden="1">
              <a:extLst>
                <a:ext uri="{63B3BB69-23CF-44E3-9099-C40C66FF867C}">
                  <a14:compatExt spid="_x0000_s280633"/>
                </a:ext>
                <a:ext uri="{FF2B5EF4-FFF2-40B4-BE49-F238E27FC236}">
                  <a16:creationId xmlns:a16="http://schemas.microsoft.com/office/drawing/2014/main" id="{00000000-0008-0000-1700-00003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211</xdr:row>
          <xdr:rowOff>0</xdr:rowOff>
        </xdr:from>
        <xdr:to>
          <xdr:col>12</xdr:col>
          <xdr:colOff>238125</xdr:colOff>
          <xdr:row>212</xdr:row>
          <xdr:rowOff>47625</xdr:rowOff>
        </xdr:to>
        <xdr:sp macro="" textlink="">
          <xdr:nvSpPr>
            <xdr:cNvPr id="280634" name="Check Box 58" hidden="1">
              <a:extLst>
                <a:ext uri="{63B3BB69-23CF-44E3-9099-C40C66FF867C}">
                  <a14:compatExt spid="_x0000_s280634"/>
                </a:ext>
                <a:ext uri="{FF2B5EF4-FFF2-40B4-BE49-F238E27FC236}">
                  <a16:creationId xmlns:a16="http://schemas.microsoft.com/office/drawing/2014/main" id="{00000000-0008-0000-1700-00003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243</xdr:row>
          <xdr:rowOff>0</xdr:rowOff>
        </xdr:from>
        <xdr:to>
          <xdr:col>0</xdr:col>
          <xdr:colOff>238125</xdr:colOff>
          <xdr:row>244</xdr:row>
          <xdr:rowOff>47625</xdr:rowOff>
        </xdr:to>
        <xdr:sp macro="" textlink="">
          <xdr:nvSpPr>
            <xdr:cNvPr id="280635" name="Check Box 59" hidden="1">
              <a:extLst>
                <a:ext uri="{63B3BB69-23CF-44E3-9099-C40C66FF867C}">
                  <a14:compatExt spid="_x0000_s280635"/>
                </a:ext>
                <a:ext uri="{FF2B5EF4-FFF2-40B4-BE49-F238E27FC236}">
                  <a16:creationId xmlns:a16="http://schemas.microsoft.com/office/drawing/2014/main" id="{00000000-0008-0000-1700-00003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243</xdr:row>
          <xdr:rowOff>0</xdr:rowOff>
        </xdr:from>
        <xdr:to>
          <xdr:col>8</xdr:col>
          <xdr:colOff>95250</xdr:colOff>
          <xdr:row>244</xdr:row>
          <xdr:rowOff>47625</xdr:rowOff>
        </xdr:to>
        <xdr:sp macro="" textlink="">
          <xdr:nvSpPr>
            <xdr:cNvPr id="280636" name="Check Box 60" hidden="1">
              <a:extLst>
                <a:ext uri="{63B3BB69-23CF-44E3-9099-C40C66FF867C}">
                  <a14:compatExt spid="_x0000_s280636"/>
                </a:ext>
                <a:ext uri="{FF2B5EF4-FFF2-40B4-BE49-F238E27FC236}">
                  <a16:creationId xmlns:a16="http://schemas.microsoft.com/office/drawing/2014/main" id="{00000000-0008-0000-1700-00003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243</xdr:row>
          <xdr:rowOff>0</xdr:rowOff>
        </xdr:from>
        <xdr:to>
          <xdr:col>12</xdr:col>
          <xdr:colOff>238125</xdr:colOff>
          <xdr:row>244</xdr:row>
          <xdr:rowOff>47625</xdr:rowOff>
        </xdr:to>
        <xdr:sp macro="" textlink="">
          <xdr:nvSpPr>
            <xdr:cNvPr id="280637" name="Check Box 61" hidden="1">
              <a:extLst>
                <a:ext uri="{63B3BB69-23CF-44E3-9099-C40C66FF867C}">
                  <a14:compatExt spid="_x0000_s280637"/>
                </a:ext>
                <a:ext uri="{FF2B5EF4-FFF2-40B4-BE49-F238E27FC236}">
                  <a16:creationId xmlns:a16="http://schemas.microsoft.com/office/drawing/2014/main" id="{00000000-0008-0000-1700-00003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5</xdr:row>
          <xdr:rowOff>19050</xdr:rowOff>
        </xdr:from>
        <xdr:to>
          <xdr:col>17</xdr:col>
          <xdr:colOff>0</xdr:colOff>
          <xdr:row>6</xdr:row>
          <xdr:rowOff>57150</xdr:rowOff>
        </xdr:to>
        <xdr:sp macro="" textlink="">
          <xdr:nvSpPr>
            <xdr:cNvPr id="280638" name="Button 62" hidden="1">
              <a:extLst>
                <a:ext uri="{63B3BB69-23CF-44E3-9099-C40C66FF867C}">
                  <a14:compatExt spid="_x0000_s280638"/>
                </a:ext>
                <a:ext uri="{FF2B5EF4-FFF2-40B4-BE49-F238E27FC236}">
                  <a16:creationId xmlns:a16="http://schemas.microsoft.com/office/drawing/2014/main" id="{00000000-0008-0000-1700-00003E48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 Tax Return Lines</a:t>
              </a:r>
            </a:p>
            <a:p>
              <a:pPr algn="ctr" rtl="0">
                <a:defRPr sz="1000"/>
              </a:pPr>
              <a:r>
                <a:rPr lang="en-US" sz="1100" b="0" i="0" u="none" strike="noStrike" baseline="0">
                  <a:solidFill>
                    <a:srgbClr val="000000"/>
                  </a:solidFill>
                  <a:latin typeface="Calibri"/>
                  <a:cs typeface="Calibri"/>
                </a:rPr>
                <a:t>Tax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238125</xdr:colOff>
          <xdr:row>52</xdr:row>
          <xdr:rowOff>47625</xdr:rowOff>
        </xdr:to>
        <xdr:sp macro="" textlink="">
          <xdr:nvSpPr>
            <xdr:cNvPr id="280732" name="Check Box 156" hidden="1">
              <a:extLst>
                <a:ext uri="{63B3BB69-23CF-44E3-9099-C40C66FF867C}">
                  <a14:compatExt spid="_x0000_s280732"/>
                </a:ext>
                <a:ext uri="{FF2B5EF4-FFF2-40B4-BE49-F238E27FC236}">
                  <a16:creationId xmlns:a16="http://schemas.microsoft.com/office/drawing/2014/main" id="{00000000-0008-0000-1700-00009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0</xdr:rowOff>
        </xdr:from>
        <xdr:to>
          <xdr:col>8</xdr:col>
          <xdr:colOff>95250</xdr:colOff>
          <xdr:row>52</xdr:row>
          <xdr:rowOff>47625</xdr:rowOff>
        </xdr:to>
        <xdr:sp macro="" textlink="">
          <xdr:nvSpPr>
            <xdr:cNvPr id="280733" name="Check Box 157" hidden="1">
              <a:extLst>
                <a:ext uri="{63B3BB69-23CF-44E3-9099-C40C66FF867C}">
                  <a14:compatExt spid="_x0000_s280733"/>
                </a:ext>
                <a:ext uri="{FF2B5EF4-FFF2-40B4-BE49-F238E27FC236}">
                  <a16:creationId xmlns:a16="http://schemas.microsoft.com/office/drawing/2014/main" id="{00000000-0008-0000-1700-00009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0</xdr:rowOff>
        </xdr:from>
        <xdr:to>
          <xdr:col>12</xdr:col>
          <xdr:colOff>238125</xdr:colOff>
          <xdr:row>52</xdr:row>
          <xdr:rowOff>47625</xdr:rowOff>
        </xdr:to>
        <xdr:sp macro="" textlink="">
          <xdr:nvSpPr>
            <xdr:cNvPr id="280734" name="Check Box 158" hidden="1">
              <a:extLst>
                <a:ext uri="{63B3BB69-23CF-44E3-9099-C40C66FF867C}">
                  <a14:compatExt spid="_x0000_s280734"/>
                </a:ext>
                <a:ext uri="{FF2B5EF4-FFF2-40B4-BE49-F238E27FC236}">
                  <a16:creationId xmlns:a16="http://schemas.microsoft.com/office/drawing/2014/main" id="{00000000-0008-0000-1700-00009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0</xdr:colOff>
          <xdr:row>5</xdr:row>
          <xdr:rowOff>28575</xdr:rowOff>
        </xdr:from>
        <xdr:to>
          <xdr:col>17</xdr:col>
          <xdr:colOff>0</xdr:colOff>
          <xdr:row>6</xdr:row>
          <xdr:rowOff>76200</xdr:rowOff>
        </xdr:to>
        <xdr:sp macro="" textlink="">
          <xdr:nvSpPr>
            <xdr:cNvPr id="297985" name="Button 1" hidden="1">
              <a:extLst>
                <a:ext uri="{63B3BB69-23CF-44E3-9099-C40C66FF867C}">
                  <a14:compatExt spid="_x0000_s297985"/>
                </a:ext>
                <a:ext uri="{FF2B5EF4-FFF2-40B4-BE49-F238E27FC236}">
                  <a16:creationId xmlns:a16="http://schemas.microsoft.com/office/drawing/2014/main" id="{00000000-0008-0000-1800-0000018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0</xdr:col>
      <xdr:colOff>6561905</xdr:colOff>
      <xdr:row>45</xdr:row>
      <xdr:rowOff>123262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5067300"/>
          <a:ext cx="6561905" cy="4504762"/>
        </a:xfrm>
        <a:prstGeom prst="rect">
          <a:avLst/>
        </a:prstGeom>
      </xdr:spPr>
    </xdr:pic>
    <xdr:clientData/>
  </xdr:twoCellAnchor>
  <xdr:twoCellAnchor editAs="oneCell">
    <xdr:from>
      <xdr:col>0</xdr:col>
      <xdr:colOff>0</xdr:colOff>
      <xdr:row>46</xdr:row>
      <xdr:rowOff>0</xdr:rowOff>
    </xdr:from>
    <xdr:to>
      <xdr:col>0</xdr:col>
      <xdr:colOff>6571429</xdr:colOff>
      <xdr:row>67</xdr:row>
      <xdr:rowOff>170929</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9839325"/>
          <a:ext cx="6571429" cy="41714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19050</xdr:colOff>
          <xdr:row>5</xdr:row>
          <xdr:rowOff>57150</xdr:rowOff>
        </xdr:from>
        <xdr:to>
          <xdr:col>17</xdr:col>
          <xdr:colOff>1019175</xdr:colOff>
          <xdr:row>6</xdr:row>
          <xdr:rowOff>66675</xdr:rowOff>
        </xdr:to>
        <xdr:sp macro="" textlink="">
          <xdr:nvSpPr>
            <xdr:cNvPr id="234498" name="Button 2" hidden="1">
              <a:extLst>
                <a:ext uri="{63B3BB69-23CF-44E3-9099-C40C66FF867C}">
                  <a14:compatExt spid="_x0000_s234498"/>
                </a:ext>
                <a:ext uri="{FF2B5EF4-FFF2-40B4-BE49-F238E27FC236}">
                  <a16:creationId xmlns:a16="http://schemas.microsoft.com/office/drawing/2014/main" id="{00000000-0008-0000-1900-0000029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19050</xdr:colOff>
          <xdr:row>5</xdr:row>
          <xdr:rowOff>57150</xdr:rowOff>
        </xdr:from>
        <xdr:to>
          <xdr:col>17</xdr:col>
          <xdr:colOff>1019175</xdr:colOff>
          <xdr:row>6</xdr:row>
          <xdr:rowOff>66675</xdr:rowOff>
        </xdr:to>
        <xdr:sp macro="" textlink="">
          <xdr:nvSpPr>
            <xdr:cNvPr id="244737" name="Button 1" hidden="1">
              <a:extLst>
                <a:ext uri="{63B3BB69-23CF-44E3-9099-C40C66FF867C}">
                  <a14:compatExt spid="_x0000_s244737"/>
                </a:ext>
                <a:ext uri="{FF2B5EF4-FFF2-40B4-BE49-F238E27FC236}">
                  <a16:creationId xmlns:a16="http://schemas.microsoft.com/office/drawing/2014/main" id="{00000000-0008-0000-1A00-000001B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247650</xdr:colOff>
          <xdr:row>18</xdr:row>
          <xdr:rowOff>57150</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1B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57150</xdr:colOff>
          <xdr:row>18</xdr:row>
          <xdr:rowOff>57150</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1B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13</xdr:col>
          <xdr:colOff>247650</xdr:colOff>
          <xdr:row>18</xdr:row>
          <xdr:rowOff>57150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1B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247650</xdr:colOff>
          <xdr:row>49</xdr:row>
          <xdr:rowOff>57150</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1B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57150</xdr:colOff>
          <xdr:row>49</xdr:row>
          <xdr:rowOff>57150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1B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13</xdr:col>
          <xdr:colOff>247650</xdr:colOff>
          <xdr:row>49</xdr:row>
          <xdr:rowOff>57150</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1B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1</xdr:col>
          <xdr:colOff>247650</xdr:colOff>
          <xdr:row>80</xdr:row>
          <xdr:rowOff>57150</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1B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57150</xdr:colOff>
          <xdr:row>80</xdr:row>
          <xdr:rowOff>57150</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1B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13</xdr:col>
          <xdr:colOff>247650</xdr:colOff>
          <xdr:row>80</xdr:row>
          <xdr:rowOff>57150</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1B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1</xdr:col>
          <xdr:colOff>247650</xdr:colOff>
          <xdr:row>111</xdr:row>
          <xdr:rowOff>57150</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1B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110</xdr:row>
          <xdr:rowOff>0</xdr:rowOff>
        </xdr:from>
        <xdr:to>
          <xdr:col>9</xdr:col>
          <xdr:colOff>57150</xdr:colOff>
          <xdr:row>111</xdr:row>
          <xdr:rowOff>57150</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1B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110</xdr:row>
          <xdr:rowOff>0</xdr:rowOff>
        </xdr:from>
        <xdr:to>
          <xdr:col>13</xdr:col>
          <xdr:colOff>247650</xdr:colOff>
          <xdr:row>111</xdr:row>
          <xdr:rowOff>57150</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1B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1</xdr:col>
          <xdr:colOff>247650</xdr:colOff>
          <xdr:row>142</xdr:row>
          <xdr:rowOff>57150</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1B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141</xdr:row>
          <xdr:rowOff>0</xdr:rowOff>
        </xdr:from>
        <xdr:to>
          <xdr:col>9</xdr:col>
          <xdr:colOff>57150</xdr:colOff>
          <xdr:row>142</xdr:row>
          <xdr:rowOff>57150</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1B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13</xdr:col>
          <xdr:colOff>247650</xdr:colOff>
          <xdr:row>142</xdr:row>
          <xdr:rowOff>57150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1B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172</xdr:row>
          <xdr:rowOff>0</xdr:rowOff>
        </xdr:from>
        <xdr:to>
          <xdr:col>1</xdr:col>
          <xdr:colOff>247650</xdr:colOff>
          <xdr:row>173</xdr:row>
          <xdr:rowOff>57150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1B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172</xdr:row>
          <xdr:rowOff>0</xdr:rowOff>
        </xdr:from>
        <xdr:to>
          <xdr:col>9</xdr:col>
          <xdr:colOff>57150</xdr:colOff>
          <xdr:row>173</xdr:row>
          <xdr:rowOff>57150</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1B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172</xdr:row>
          <xdr:rowOff>0</xdr:rowOff>
        </xdr:from>
        <xdr:to>
          <xdr:col>13</xdr:col>
          <xdr:colOff>247650</xdr:colOff>
          <xdr:row>173</xdr:row>
          <xdr:rowOff>57150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1B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203</xdr:row>
          <xdr:rowOff>0</xdr:rowOff>
        </xdr:from>
        <xdr:to>
          <xdr:col>1</xdr:col>
          <xdr:colOff>247650</xdr:colOff>
          <xdr:row>204</xdr:row>
          <xdr:rowOff>57150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1B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203</xdr:row>
          <xdr:rowOff>0</xdr:rowOff>
        </xdr:from>
        <xdr:to>
          <xdr:col>9</xdr:col>
          <xdr:colOff>57150</xdr:colOff>
          <xdr:row>204</xdr:row>
          <xdr:rowOff>57150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1B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203</xdr:row>
          <xdr:rowOff>0</xdr:rowOff>
        </xdr:from>
        <xdr:to>
          <xdr:col>13</xdr:col>
          <xdr:colOff>247650</xdr:colOff>
          <xdr:row>204</xdr:row>
          <xdr:rowOff>57150</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1B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234</xdr:row>
          <xdr:rowOff>0</xdr:rowOff>
        </xdr:from>
        <xdr:to>
          <xdr:col>1</xdr:col>
          <xdr:colOff>247650</xdr:colOff>
          <xdr:row>235</xdr:row>
          <xdr:rowOff>57150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1B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234</xdr:row>
          <xdr:rowOff>0</xdr:rowOff>
        </xdr:from>
        <xdr:to>
          <xdr:col>9</xdr:col>
          <xdr:colOff>57150</xdr:colOff>
          <xdr:row>235</xdr:row>
          <xdr:rowOff>57150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1B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234</xdr:row>
          <xdr:rowOff>0</xdr:rowOff>
        </xdr:from>
        <xdr:to>
          <xdr:col>13</xdr:col>
          <xdr:colOff>247650</xdr:colOff>
          <xdr:row>235</xdr:row>
          <xdr:rowOff>57150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1B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752475</xdr:colOff>
          <xdr:row>5</xdr:row>
          <xdr:rowOff>57150</xdr:rowOff>
        </xdr:from>
        <xdr:to>
          <xdr:col>17</xdr:col>
          <xdr:colOff>1057275</xdr:colOff>
          <xdr:row>6</xdr:row>
          <xdr:rowOff>57150</xdr:rowOff>
        </xdr:to>
        <xdr:sp macro="" textlink="">
          <xdr:nvSpPr>
            <xdr:cNvPr id="235545" name="Button 25" hidden="1">
              <a:extLst>
                <a:ext uri="{63B3BB69-23CF-44E3-9099-C40C66FF867C}">
                  <a14:compatExt spid="_x0000_s235545"/>
                </a:ext>
                <a:ext uri="{FF2B5EF4-FFF2-40B4-BE49-F238E27FC236}">
                  <a16:creationId xmlns:a16="http://schemas.microsoft.com/office/drawing/2014/main" id="{00000000-0008-0000-1B00-0000199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238125</xdr:colOff>
          <xdr:row>18</xdr:row>
          <xdr:rowOff>47625</xdr:rowOff>
        </xdr:to>
        <xdr:sp macro="" textlink="">
          <xdr:nvSpPr>
            <xdr:cNvPr id="281601" name="Check Box 1" hidden="1">
              <a:extLst>
                <a:ext uri="{63B3BB69-23CF-44E3-9099-C40C66FF867C}">
                  <a14:compatExt spid="_x0000_s281601"/>
                </a:ext>
                <a:ext uri="{FF2B5EF4-FFF2-40B4-BE49-F238E27FC236}">
                  <a16:creationId xmlns:a16="http://schemas.microsoft.com/office/drawing/2014/main" id="{00000000-0008-0000-1D00-00000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0</xdr:rowOff>
        </xdr:from>
        <xdr:to>
          <xdr:col>8</xdr:col>
          <xdr:colOff>514350</xdr:colOff>
          <xdr:row>18</xdr:row>
          <xdr:rowOff>47625</xdr:rowOff>
        </xdr:to>
        <xdr:sp macro="" textlink="">
          <xdr:nvSpPr>
            <xdr:cNvPr id="281602" name="Check Box 2" hidden="1">
              <a:extLst>
                <a:ext uri="{63B3BB69-23CF-44E3-9099-C40C66FF867C}">
                  <a14:compatExt spid="_x0000_s281602"/>
                </a:ext>
                <a:ext uri="{FF2B5EF4-FFF2-40B4-BE49-F238E27FC236}">
                  <a16:creationId xmlns:a16="http://schemas.microsoft.com/office/drawing/2014/main" id="{00000000-0008-0000-1D00-000002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12</xdr:col>
          <xdr:colOff>238125</xdr:colOff>
          <xdr:row>18</xdr:row>
          <xdr:rowOff>47625</xdr:rowOff>
        </xdr:to>
        <xdr:sp macro="" textlink="">
          <xdr:nvSpPr>
            <xdr:cNvPr id="281603" name="Check Box 3" hidden="1">
              <a:extLst>
                <a:ext uri="{63B3BB69-23CF-44E3-9099-C40C66FF867C}">
                  <a14:compatExt spid="_x0000_s281603"/>
                </a:ext>
                <a:ext uri="{FF2B5EF4-FFF2-40B4-BE49-F238E27FC236}">
                  <a16:creationId xmlns:a16="http://schemas.microsoft.com/office/drawing/2014/main" id="{00000000-0008-0000-1D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0</xdr:col>
          <xdr:colOff>238125</xdr:colOff>
          <xdr:row>49</xdr:row>
          <xdr:rowOff>47625</xdr:rowOff>
        </xdr:to>
        <xdr:sp macro="" textlink="">
          <xdr:nvSpPr>
            <xdr:cNvPr id="281604" name="Check Box 4" hidden="1">
              <a:extLst>
                <a:ext uri="{63B3BB69-23CF-44E3-9099-C40C66FF867C}">
                  <a14:compatExt spid="_x0000_s281604"/>
                </a:ext>
                <a:ext uri="{FF2B5EF4-FFF2-40B4-BE49-F238E27FC236}">
                  <a16:creationId xmlns:a16="http://schemas.microsoft.com/office/drawing/2014/main" id="{00000000-0008-0000-1D00-00000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xdr:row>
          <xdr:rowOff>0</xdr:rowOff>
        </xdr:from>
        <xdr:to>
          <xdr:col>8</xdr:col>
          <xdr:colOff>514350</xdr:colOff>
          <xdr:row>49</xdr:row>
          <xdr:rowOff>47625</xdr:rowOff>
        </xdr:to>
        <xdr:sp macro="" textlink="">
          <xdr:nvSpPr>
            <xdr:cNvPr id="281605" name="Check Box 5" hidden="1">
              <a:extLst>
                <a:ext uri="{63B3BB69-23CF-44E3-9099-C40C66FF867C}">
                  <a14:compatExt spid="_x0000_s281605"/>
                </a:ext>
                <a:ext uri="{FF2B5EF4-FFF2-40B4-BE49-F238E27FC236}">
                  <a16:creationId xmlns:a16="http://schemas.microsoft.com/office/drawing/2014/main" id="{00000000-0008-0000-1D00-00000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0</xdr:rowOff>
        </xdr:from>
        <xdr:to>
          <xdr:col>12</xdr:col>
          <xdr:colOff>238125</xdr:colOff>
          <xdr:row>49</xdr:row>
          <xdr:rowOff>47625</xdr:rowOff>
        </xdr:to>
        <xdr:sp macro="" textlink="">
          <xdr:nvSpPr>
            <xdr:cNvPr id="281606" name="Check Box 6" hidden="1">
              <a:extLst>
                <a:ext uri="{63B3BB69-23CF-44E3-9099-C40C66FF867C}">
                  <a14:compatExt spid="_x0000_s281606"/>
                </a:ext>
                <a:ext uri="{FF2B5EF4-FFF2-40B4-BE49-F238E27FC236}">
                  <a16:creationId xmlns:a16="http://schemas.microsoft.com/office/drawing/2014/main" id="{00000000-0008-0000-1D00-00000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0</xdr:col>
          <xdr:colOff>238125</xdr:colOff>
          <xdr:row>79</xdr:row>
          <xdr:rowOff>47625</xdr:rowOff>
        </xdr:to>
        <xdr:sp macro="" textlink="">
          <xdr:nvSpPr>
            <xdr:cNvPr id="281607" name="Check Box 7" hidden="1">
              <a:extLst>
                <a:ext uri="{63B3BB69-23CF-44E3-9099-C40C66FF867C}">
                  <a14:compatExt spid="_x0000_s281607"/>
                </a:ext>
                <a:ext uri="{FF2B5EF4-FFF2-40B4-BE49-F238E27FC236}">
                  <a16:creationId xmlns:a16="http://schemas.microsoft.com/office/drawing/2014/main" id="{00000000-0008-0000-1D00-000007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xdr:row>
          <xdr:rowOff>0</xdr:rowOff>
        </xdr:from>
        <xdr:to>
          <xdr:col>8</xdr:col>
          <xdr:colOff>514350</xdr:colOff>
          <xdr:row>79</xdr:row>
          <xdr:rowOff>47625</xdr:rowOff>
        </xdr:to>
        <xdr:sp macro="" textlink="">
          <xdr:nvSpPr>
            <xdr:cNvPr id="281608" name="Check Box 8" hidden="1">
              <a:extLst>
                <a:ext uri="{63B3BB69-23CF-44E3-9099-C40C66FF867C}">
                  <a14:compatExt spid="_x0000_s281608"/>
                </a:ext>
                <a:ext uri="{FF2B5EF4-FFF2-40B4-BE49-F238E27FC236}">
                  <a16:creationId xmlns:a16="http://schemas.microsoft.com/office/drawing/2014/main" id="{00000000-0008-0000-1D00-000008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12</xdr:col>
          <xdr:colOff>238125</xdr:colOff>
          <xdr:row>79</xdr:row>
          <xdr:rowOff>47625</xdr:rowOff>
        </xdr:to>
        <xdr:sp macro="" textlink="">
          <xdr:nvSpPr>
            <xdr:cNvPr id="281609" name="Check Box 9" hidden="1">
              <a:extLst>
                <a:ext uri="{63B3BB69-23CF-44E3-9099-C40C66FF867C}">
                  <a14:compatExt spid="_x0000_s281609"/>
                </a:ext>
                <a:ext uri="{FF2B5EF4-FFF2-40B4-BE49-F238E27FC236}">
                  <a16:creationId xmlns:a16="http://schemas.microsoft.com/office/drawing/2014/main" id="{00000000-0008-0000-1D00-000009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0</xdr:rowOff>
        </xdr:from>
        <xdr:to>
          <xdr:col>0</xdr:col>
          <xdr:colOff>238125</xdr:colOff>
          <xdr:row>110</xdr:row>
          <xdr:rowOff>47625</xdr:rowOff>
        </xdr:to>
        <xdr:sp macro="" textlink="">
          <xdr:nvSpPr>
            <xdr:cNvPr id="281610" name="Check Box 10" hidden="1">
              <a:extLst>
                <a:ext uri="{63B3BB69-23CF-44E3-9099-C40C66FF867C}">
                  <a14:compatExt spid="_x0000_s281610"/>
                </a:ext>
                <a:ext uri="{FF2B5EF4-FFF2-40B4-BE49-F238E27FC236}">
                  <a16:creationId xmlns:a16="http://schemas.microsoft.com/office/drawing/2014/main" id="{00000000-0008-0000-1D00-00000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514350</xdr:colOff>
          <xdr:row>110</xdr:row>
          <xdr:rowOff>47625</xdr:rowOff>
        </xdr:to>
        <xdr:sp macro="" textlink="">
          <xdr:nvSpPr>
            <xdr:cNvPr id="281611" name="Check Box 11" hidden="1">
              <a:extLst>
                <a:ext uri="{63B3BB69-23CF-44E3-9099-C40C66FF867C}">
                  <a14:compatExt spid="_x0000_s281611"/>
                </a:ext>
                <a:ext uri="{FF2B5EF4-FFF2-40B4-BE49-F238E27FC236}">
                  <a16:creationId xmlns:a16="http://schemas.microsoft.com/office/drawing/2014/main" id="{00000000-0008-0000-1D00-00000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12</xdr:col>
          <xdr:colOff>238125</xdr:colOff>
          <xdr:row>110</xdr:row>
          <xdr:rowOff>47625</xdr:rowOff>
        </xdr:to>
        <xdr:sp macro="" textlink="">
          <xdr:nvSpPr>
            <xdr:cNvPr id="281612" name="Check Box 12" hidden="1">
              <a:extLst>
                <a:ext uri="{63B3BB69-23CF-44E3-9099-C40C66FF867C}">
                  <a14:compatExt spid="_x0000_s281612"/>
                </a:ext>
                <a:ext uri="{FF2B5EF4-FFF2-40B4-BE49-F238E27FC236}">
                  <a16:creationId xmlns:a16="http://schemas.microsoft.com/office/drawing/2014/main" id="{00000000-0008-0000-1D00-00000C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140</xdr:row>
          <xdr:rowOff>0</xdr:rowOff>
        </xdr:from>
        <xdr:to>
          <xdr:col>0</xdr:col>
          <xdr:colOff>238125</xdr:colOff>
          <xdr:row>141</xdr:row>
          <xdr:rowOff>47625</xdr:rowOff>
        </xdr:to>
        <xdr:sp macro="" textlink="">
          <xdr:nvSpPr>
            <xdr:cNvPr id="281613" name="Check Box 13" hidden="1">
              <a:extLst>
                <a:ext uri="{63B3BB69-23CF-44E3-9099-C40C66FF867C}">
                  <a14:compatExt spid="_x0000_s281613"/>
                </a:ext>
                <a:ext uri="{FF2B5EF4-FFF2-40B4-BE49-F238E27FC236}">
                  <a16:creationId xmlns:a16="http://schemas.microsoft.com/office/drawing/2014/main" id="{00000000-0008-0000-1D00-00000D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140</xdr:row>
          <xdr:rowOff>0</xdr:rowOff>
        </xdr:from>
        <xdr:to>
          <xdr:col>8</xdr:col>
          <xdr:colOff>514350</xdr:colOff>
          <xdr:row>141</xdr:row>
          <xdr:rowOff>47625</xdr:rowOff>
        </xdr:to>
        <xdr:sp macro="" textlink="">
          <xdr:nvSpPr>
            <xdr:cNvPr id="281614" name="Check Box 14" hidden="1">
              <a:extLst>
                <a:ext uri="{63B3BB69-23CF-44E3-9099-C40C66FF867C}">
                  <a14:compatExt spid="_x0000_s281614"/>
                </a:ext>
                <a:ext uri="{FF2B5EF4-FFF2-40B4-BE49-F238E27FC236}">
                  <a16:creationId xmlns:a16="http://schemas.microsoft.com/office/drawing/2014/main" id="{00000000-0008-0000-1D00-00000E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12</xdr:col>
          <xdr:colOff>238125</xdr:colOff>
          <xdr:row>141</xdr:row>
          <xdr:rowOff>47625</xdr:rowOff>
        </xdr:to>
        <xdr:sp macro="" textlink="">
          <xdr:nvSpPr>
            <xdr:cNvPr id="281615" name="Check Box 15" hidden="1">
              <a:extLst>
                <a:ext uri="{63B3BB69-23CF-44E3-9099-C40C66FF867C}">
                  <a14:compatExt spid="_x0000_s281615"/>
                </a:ext>
                <a:ext uri="{FF2B5EF4-FFF2-40B4-BE49-F238E27FC236}">
                  <a16:creationId xmlns:a16="http://schemas.microsoft.com/office/drawing/2014/main" id="{00000000-0008-0000-1D00-00000F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171</xdr:row>
          <xdr:rowOff>0</xdr:rowOff>
        </xdr:from>
        <xdr:to>
          <xdr:col>0</xdr:col>
          <xdr:colOff>238125</xdr:colOff>
          <xdr:row>172</xdr:row>
          <xdr:rowOff>47625</xdr:rowOff>
        </xdr:to>
        <xdr:sp macro="" textlink="">
          <xdr:nvSpPr>
            <xdr:cNvPr id="281616" name="Check Box 16" hidden="1">
              <a:extLst>
                <a:ext uri="{63B3BB69-23CF-44E3-9099-C40C66FF867C}">
                  <a14:compatExt spid="_x0000_s281616"/>
                </a:ext>
                <a:ext uri="{FF2B5EF4-FFF2-40B4-BE49-F238E27FC236}">
                  <a16:creationId xmlns:a16="http://schemas.microsoft.com/office/drawing/2014/main" id="{00000000-0008-0000-1D00-000010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171</xdr:row>
          <xdr:rowOff>0</xdr:rowOff>
        </xdr:from>
        <xdr:to>
          <xdr:col>8</xdr:col>
          <xdr:colOff>514350</xdr:colOff>
          <xdr:row>172</xdr:row>
          <xdr:rowOff>47625</xdr:rowOff>
        </xdr:to>
        <xdr:sp macro="" textlink="">
          <xdr:nvSpPr>
            <xdr:cNvPr id="281617" name="Check Box 17" hidden="1">
              <a:extLst>
                <a:ext uri="{63B3BB69-23CF-44E3-9099-C40C66FF867C}">
                  <a14:compatExt spid="_x0000_s281617"/>
                </a:ext>
                <a:ext uri="{FF2B5EF4-FFF2-40B4-BE49-F238E27FC236}">
                  <a16:creationId xmlns:a16="http://schemas.microsoft.com/office/drawing/2014/main" id="{00000000-0008-0000-1D00-00001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12</xdr:col>
          <xdr:colOff>238125</xdr:colOff>
          <xdr:row>172</xdr:row>
          <xdr:rowOff>47625</xdr:rowOff>
        </xdr:to>
        <xdr:sp macro="" textlink="">
          <xdr:nvSpPr>
            <xdr:cNvPr id="281618" name="Check Box 18" hidden="1">
              <a:extLst>
                <a:ext uri="{63B3BB69-23CF-44E3-9099-C40C66FF867C}">
                  <a14:compatExt spid="_x0000_s281618"/>
                </a:ext>
                <a:ext uri="{FF2B5EF4-FFF2-40B4-BE49-F238E27FC236}">
                  <a16:creationId xmlns:a16="http://schemas.microsoft.com/office/drawing/2014/main" id="{00000000-0008-0000-1D00-000012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238125</xdr:colOff>
          <xdr:row>203</xdr:row>
          <xdr:rowOff>47625</xdr:rowOff>
        </xdr:to>
        <xdr:sp macro="" textlink="">
          <xdr:nvSpPr>
            <xdr:cNvPr id="281619" name="Check Box 19" hidden="1">
              <a:extLst>
                <a:ext uri="{63B3BB69-23CF-44E3-9099-C40C66FF867C}">
                  <a14:compatExt spid="_x0000_s281619"/>
                </a:ext>
                <a:ext uri="{FF2B5EF4-FFF2-40B4-BE49-F238E27FC236}">
                  <a16:creationId xmlns:a16="http://schemas.microsoft.com/office/drawing/2014/main" id="{00000000-0008-0000-1D00-00001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514350</xdr:colOff>
          <xdr:row>203</xdr:row>
          <xdr:rowOff>47625</xdr:rowOff>
        </xdr:to>
        <xdr:sp macro="" textlink="">
          <xdr:nvSpPr>
            <xdr:cNvPr id="281620" name="Check Box 20" hidden="1">
              <a:extLst>
                <a:ext uri="{63B3BB69-23CF-44E3-9099-C40C66FF867C}">
                  <a14:compatExt spid="_x0000_s281620"/>
                </a:ext>
                <a:ext uri="{FF2B5EF4-FFF2-40B4-BE49-F238E27FC236}">
                  <a16:creationId xmlns:a16="http://schemas.microsoft.com/office/drawing/2014/main" id="{00000000-0008-0000-1D00-00001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202</xdr:row>
          <xdr:rowOff>0</xdr:rowOff>
        </xdr:from>
        <xdr:to>
          <xdr:col>12</xdr:col>
          <xdr:colOff>238125</xdr:colOff>
          <xdr:row>203</xdr:row>
          <xdr:rowOff>47625</xdr:rowOff>
        </xdr:to>
        <xdr:sp macro="" textlink="">
          <xdr:nvSpPr>
            <xdr:cNvPr id="281621" name="Check Box 21" hidden="1">
              <a:extLst>
                <a:ext uri="{63B3BB69-23CF-44E3-9099-C40C66FF867C}">
                  <a14:compatExt spid="_x0000_s281621"/>
                </a:ext>
                <a:ext uri="{FF2B5EF4-FFF2-40B4-BE49-F238E27FC236}">
                  <a16:creationId xmlns:a16="http://schemas.microsoft.com/office/drawing/2014/main" id="{00000000-0008-0000-1D00-00001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233</xdr:row>
          <xdr:rowOff>0</xdr:rowOff>
        </xdr:from>
        <xdr:to>
          <xdr:col>0</xdr:col>
          <xdr:colOff>238125</xdr:colOff>
          <xdr:row>234</xdr:row>
          <xdr:rowOff>47625</xdr:rowOff>
        </xdr:to>
        <xdr:sp macro="" textlink="">
          <xdr:nvSpPr>
            <xdr:cNvPr id="281622" name="Check Box 22" hidden="1">
              <a:extLst>
                <a:ext uri="{63B3BB69-23CF-44E3-9099-C40C66FF867C}">
                  <a14:compatExt spid="_x0000_s281622"/>
                </a:ext>
                <a:ext uri="{FF2B5EF4-FFF2-40B4-BE49-F238E27FC236}">
                  <a16:creationId xmlns:a16="http://schemas.microsoft.com/office/drawing/2014/main" id="{00000000-0008-0000-1D00-00001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233</xdr:row>
          <xdr:rowOff>0</xdr:rowOff>
        </xdr:from>
        <xdr:to>
          <xdr:col>8</xdr:col>
          <xdr:colOff>514350</xdr:colOff>
          <xdr:row>234</xdr:row>
          <xdr:rowOff>47625</xdr:rowOff>
        </xdr:to>
        <xdr:sp macro="" textlink="">
          <xdr:nvSpPr>
            <xdr:cNvPr id="281623" name="Check Box 23" hidden="1">
              <a:extLst>
                <a:ext uri="{63B3BB69-23CF-44E3-9099-C40C66FF867C}">
                  <a14:compatExt spid="_x0000_s281623"/>
                </a:ext>
                <a:ext uri="{FF2B5EF4-FFF2-40B4-BE49-F238E27FC236}">
                  <a16:creationId xmlns:a16="http://schemas.microsoft.com/office/drawing/2014/main" id="{00000000-0008-0000-1D00-000017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233</xdr:row>
          <xdr:rowOff>0</xdr:rowOff>
        </xdr:from>
        <xdr:to>
          <xdr:col>12</xdr:col>
          <xdr:colOff>238125</xdr:colOff>
          <xdr:row>234</xdr:row>
          <xdr:rowOff>47625</xdr:rowOff>
        </xdr:to>
        <xdr:sp macro="" textlink="">
          <xdr:nvSpPr>
            <xdr:cNvPr id="281624" name="Check Box 24" hidden="1">
              <a:extLst>
                <a:ext uri="{63B3BB69-23CF-44E3-9099-C40C66FF867C}">
                  <a14:compatExt spid="_x0000_s281624"/>
                </a:ext>
                <a:ext uri="{FF2B5EF4-FFF2-40B4-BE49-F238E27FC236}">
                  <a16:creationId xmlns:a16="http://schemas.microsoft.com/office/drawing/2014/main" id="{00000000-0008-0000-1D00-000018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5</xdr:row>
          <xdr:rowOff>57150</xdr:rowOff>
        </xdr:from>
        <xdr:to>
          <xdr:col>17</xdr:col>
          <xdr:colOff>0</xdr:colOff>
          <xdr:row>6</xdr:row>
          <xdr:rowOff>57150</xdr:rowOff>
        </xdr:to>
        <xdr:sp macro="" textlink="">
          <xdr:nvSpPr>
            <xdr:cNvPr id="281625" name="Button 25" hidden="1">
              <a:extLst>
                <a:ext uri="{63B3BB69-23CF-44E3-9099-C40C66FF867C}">
                  <a14:compatExt spid="_x0000_s281625"/>
                </a:ext>
                <a:ext uri="{FF2B5EF4-FFF2-40B4-BE49-F238E27FC236}">
                  <a16:creationId xmlns:a16="http://schemas.microsoft.com/office/drawing/2014/main" id="{00000000-0008-0000-1D00-0000194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0</xdr:col>
          <xdr:colOff>238125</xdr:colOff>
          <xdr:row>49</xdr:row>
          <xdr:rowOff>47625</xdr:rowOff>
        </xdr:to>
        <xdr:sp macro="" textlink="">
          <xdr:nvSpPr>
            <xdr:cNvPr id="281795" name="Check Box 195" hidden="1">
              <a:extLst>
                <a:ext uri="{63B3BB69-23CF-44E3-9099-C40C66FF867C}">
                  <a14:compatExt spid="_x0000_s281795"/>
                </a:ext>
                <a:ext uri="{FF2B5EF4-FFF2-40B4-BE49-F238E27FC236}">
                  <a16:creationId xmlns:a16="http://schemas.microsoft.com/office/drawing/2014/main" id="{00000000-0008-0000-1D00-0000C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xdr:row>
          <xdr:rowOff>0</xdr:rowOff>
        </xdr:from>
        <xdr:to>
          <xdr:col>8</xdr:col>
          <xdr:colOff>514350</xdr:colOff>
          <xdr:row>49</xdr:row>
          <xdr:rowOff>47625</xdr:rowOff>
        </xdr:to>
        <xdr:sp macro="" textlink="">
          <xdr:nvSpPr>
            <xdr:cNvPr id="281796" name="Check Box 196" hidden="1">
              <a:extLst>
                <a:ext uri="{63B3BB69-23CF-44E3-9099-C40C66FF867C}">
                  <a14:compatExt spid="_x0000_s281796"/>
                </a:ext>
                <a:ext uri="{FF2B5EF4-FFF2-40B4-BE49-F238E27FC236}">
                  <a16:creationId xmlns:a16="http://schemas.microsoft.com/office/drawing/2014/main" id="{00000000-0008-0000-1D00-0000C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0</xdr:rowOff>
        </xdr:from>
        <xdr:to>
          <xdr:col>12</xdr:col>
          <xdr:colOff>238125</xdr:colOff>
          <xdr:row>49</xdr:row>
          <xdr:rowOff>47625</xdr:rowOff>
        </xdr:to>
        <xdr:sp macro="" textlink="">
          <xdr:nvSpPr>
            <xdr:cNvPr id="281797" name="Check Box 197" hidden="1">
              <a:extLst>
                <a:ext uri="{63B3BB69-23CF-44E3-9099-C40C66FF867C}">
                  <a14:compatExt spid="_x0000_s281797"/>
                </a:ext>
                <a:ext uri="{FF2B5EF4-FFF2-40B4-BE49-F238E27FC236}">
                  <a16:creationId xmlns:a16="http://schemas.microsoft.com/office/drawing/2014/main" id="{00000000-0008-0000-1D00-0000C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0</xdr:col>
          <xdr:colOff>238125</xdr:colOff>
          <xdr:row>79</xdr:row>
          <xdr:rowOff>47625</xdr:rowOff>
        </xdr:to>
        <xdr:sp macro="" textlink="">
          <xdr:nvSpPr>
            <xdr:cNvPr id="281806" name="Check Box 206" hidden="1">
              <a:extLst>
                <a:ext uri="{63B3BB69-23CF-44E3-9099-C40C66FF867C}">
                  <a14:compatExt spid="_x0000_s281806"/>
                </a:ext>
                <a:ext uri="{FF2B5EF4-FFF2-40B4-BE49-F238E27FC236}">
                  <a16:creationId xmlns:a16="http://schemas.microsoft.com/office/drawing/2014/main" id="{00000000-0008-0000-1D00-0000CE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xdr:row>
          <xdr:rowOff>0</xdr:rowOff>
        </xdr:from>
        <xdr:to>
          <xdr:col>8</xdr:col>
          <xdr:colOff>514350</xdr:colOff>
          <xdr:row>79</xdr:row>
          <xdr:rowOff>47625</xdr:rowOff>
        </xdr:to>
        <xdr:sp macro="" textlink="">
          <xdr:nvSpPr>
            <xdr:cNvPr id="281807" name="Check Box 207" hidden="1">
              <a:extLst>
                <a:ext uri="{63B3BB69-23CF-44E3-9099-C40C66FF867C}">
                  <a14:compatExt spid="_x0000_s281807"/>
                </a:ext>
                <a:ext uri="{FF2B5EF4-FFF2-40B4-BE49-F238E27FC236}">
                  <a16:creationId xmlns:a16="http://schemas.microsoft.com/office/drawing/2014/main" id="{00000000-0008-0000-1D00-0000CF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12</xdr:col>
          <xdr:colOff>238125</xdr:colOff>
          <xdr:row>79</xdr:row>
          <xdr:rowOff>47625</xdr:rowOff>
        </xdr:to>
        <xdr:sp macro="" textlink="">
          <xdr:nvSpPr>
            <xdr:cNvPr id="281808" name="Check Box 208" hidden="1">
              <a:extLst>
                <a:ext uri="{63B3BB69-23CF-44E3-9099-C40C66FF867C}">
                  <a14:compatExt spid="_x0000_s281808"/>
                </a:ext>
                <a:ext uri="{FF2B5EF4-FFF2-40B4-BE49-F238E27FC236}">
                  <a16:creationId xmlns:a16="http://schemas.microsoft.com/office/drawing/2014/main" id="{00000000-0008-0000-1D00-0000D0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0</xdr:rowOff>
        </xdr:from>
        <xdr:to>
          <xdr:col>0</xdr:col>
          <xdr:colOff>238125</xdr:colOff>
          <xdr:row>110</xdr:row>
          <xdr:rowOff>47625</xdr:rowOff>
        </xdr:to>
        <xdr:sp macro="" textlink="">
          <xdr:nvSpPr>
            <xdr:cNvPr id="281817" name="Check Box 217" hidden="1">
              <a:extLst>
                <a:ext uri="{63B3BB69-23CF-44E3-9099-C40C66FF867C}">
                  <a14:compatExt spid="_x0000_s281817"/>
                </a:ext>
                <a:ext uri="{FF2B5EF4-FFF2-40B4-BE49-F238E27FC236}">
                  <a16:creationId xmlns:a16="http://schemas.microsoft.com/office/drawing/2014/main" id="{00000000-0008-0000-1D00-0000D9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514350</xdr:colOff>
          <xdr:row>110</xdr:row>
          <xdr:rowOff>47625</xdr:rowOff>
        </xdr:to>
        <xdr:sp macro="" textlink="">
          <xdr:nvSpPr>
            <xdr:cNvPr id="281818" name="Check Box 218" hidden="1">
              <a:extLst>
                <a:ext uri="{63B3BB69-23CF-44E3-9099-C40C66FF867C}">
                  <a14:compatExt spid="_x0000_s281818"/>
                </a:ext>
                <a:ext uri="{FF2B5EF4-FFF2-40B4-BE49-F238E27FC236}">
                  <a16:creationId xmlns:a16="http://schemas.microsoft.com/office/drawing/2014/main" id="{00000000-0008-0000-1D00-0000D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12</xdr:col>
          <xdr:colOff>238125</xdr:colOff>
          <xdr:row>110</xdr:row>
          <xdr:rowOff>47625</xdr:rowOff>
        </xdr:to>
        <xdr:sp macro="" textlink="">
          <xdr:nvSpPr>
            <xdr:cNvPr id="281819" name="Check Box 219" hidden="1">
              <a:extLst>
                <a:ext uri="{63B3BB69-23CF-44E3-9099-C40C66FF867C}">
                  <a14:compatExt spid="_x0000_s281819"/>
                </a:ext>
                <a:ext uri="{FF2B5EF4-FFF2-40B4-BE49-F238E27FC236}">
                  <a16:creationId xmlns:a16="http://schemas.microsoft.com/office/drawing/2014/main" id="{00000000-0008-0000-1D00-0000D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140</xdr:row>
          <xdr:rowOff>0</xdr:rowOff>
        </xdr:from>
        <xdr:to>
          <xdr:col>0</xdr:col>
          <xdr:colOff>238125</xdr:colOff>
          <xdr:row>141</xdr:row>
          <xdr:rowOff>47625</xdr:rowOff>
        </xdr:to>
        <xdr:sp macro="" textlink="">
          <xdr:nvSpPr>
            <xdr:cNvPr id="281828" name="Check Box 228" hidden="1">
              <a:extLst>
                <a:ext uri="{63B3BB69-23CF-44E3-9099-C40C66FF867C}">
                  <a14:compatExt spid="_x0000_s281828"/>
                </a:ext>
                <a:ext uri="{FF2B5EF4-FFF2-40B4-BE49-F238E27FC236}">
                  <a16:creationId xmlns:a16="http://schemas.microsoft.com/office/drawing/2014/main" id="{00000000-0008-0000-1D00-0000E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140</xdr:row>
          <xdr:rowOff>0</xdr:rowOff>
        </xdr:from>
        <xdr:to>
          <xdr:col>8</xdr:col>
          <xdr:colOff>514350</xdr:colOff>
          <xdr:row>141</xdr:row>
          <xdr:rowOff>47625</xdr:rowOff>
        </xdr:to>
        <xdr:sp macro="" textlink="">
          <xdr:nvSpPr>
            <xdr:cNvPr id="281829" name="Check Box 229" hidden="1">
              <a:extLst>
                <a:ext uri="{63B3BB69-23CF-44E3-9099-C40C66FF867C}">
                  <a14:compatExt spid="_x0000_s281829"/>
                </a:ext>
                <a:ext uri="{FF2B5EF4-FFF2-40B4-BE49-F238E27FC236}">
                  <a16:creationId xmlns:a16="http://schemas.microsoft.com/office/drawing/2014/main" id="{00000000-0008-0000-1D00-0000E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12</xdr:col>
          <xdr:colOff>238125</xdr:colOff>
          <xdr:row>141</xdr:row>
          <xdr:rowOff>47625</xdr:rowOff>
        </xdr:to>
        <xdr:sp macro="" textlink="">
          <xdr:nvSpPr>
            <xdr:cNvPr id="281830" name="Check Box 230" hidden="1">
              <a:extLst>
                <a:ext uri="{63B3BB69-23CF-44E3-9099-C40C66FF867C}">
                  <a14:compatExt spid="_x0000_s281830"/>
                </a:ext>
                <a:ext uri="{FF2B5EF4-FFF2-40B4-BE49-F238E27FC236}">
                  <a16:creationId xmlns:a16="http://schemas.microsoft.com/office/drawing/2014/main" id="{00000000-0008-0000-1D00-0000E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171</xdr:row>
          <xdr:rowOff>0</xdr:rowOff>
        </xdr:from>
        <xdr:to>
          <xdr:col>0</xdr:col>
          <xdr:colOff>238125</xdr:colOff>
          <xdr:row>172</xdr:row>
          <xdr:rowOff>47625</xdr:rowOff>
        </xdr:to>
        <xdr:sp macro="" textlink="">
          <xdr:nvSpPr>
            <xdr:cNvPr id="281839" name="Check Box 239" hidden="1">
              <a:extLst>
                <a:ext uri="{63B3BB69-23CF-44E3-9099-C40C66FF867C}">
                  <a14:compatExt spid="_x0000_s281839"/>
                </a:ext>
                <a:ext uri="{FF2B5EF4-FFF2-40B4-BE49-F238E27FC236}">
                  <a16:creationId xmlns:a16="http://schemas.microsoft.com/office/drawing/2014/main" id="{00000000-0008-0000-1D00-0000EF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171</xdr:row>
          <xdr:rowOff>0</xdr:rowOff>
        </xdr:from>
        <xdr:to>
          <xdr:col>8</xdr:col>
          <xdr:colOff>514350</xdr:colOff>
          <xdr:row>172</xdr:row>
          <xdr:rowOff>47625</xdr:rowOff>
        </xdr:to>
        <xdr:sp macro="" textlink="">
          <xdr:nvSpPr>
            <xdr:cNvPr id="281840" name="Check Box 240" hidden="1">
              <a:extLst>
                <a:ext uri="{63B3BB69-23CF-44E3-9099-C40C66FF867C}">
                  <a14:compatExt spid="_x0000_s281840"/>
                </a:ext>
                <a:ext uri="{FF2B5EF4-FFF2-40B4-BE49-F238E27FC236}">
                  <a16:creationId xmlns:a16="http://schemas.microsoft.com/office/drawing/2014/main" id="{00000000-0008-0000-1D00-0000F0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12</xdr:col>
          <xdr:colOff>238125</xdr:colOff>
          <xdr:row>172</xdr:row>
          <xdr:rowOff>47625</xdr:rowOff>
        </xdr:to>
        <xdr:sp macro="" textlink="">
          <xdr:nvSpPr>
            <xdr:cNvPr id="281841" name="Check Box 241" hidden="1">
              <a:extLst>
                <a:ext uri="{63B3BB69-23CF-44E3-9099-C40C66FF867C}">
                  <a14:compatExt spid="_x0000_s281841"/>
                </a:ext>
                <a:ext uri="{FF2B5EF4-FFF2-40B4-BE49-F238E27FC236}">
                  <a16:creationId xmlns:a16="http://schemas.microsoft.com/office/drawing/2014/main" id="{00000000-0008-0000-1D00-0000F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238125</xdr:colOff>
          <xdr:row>203</xdr:row>
          <xdr:rowOff>47625</xdr:rowOff>
        </xdr:to>
        <xdr:sp macro="" textlink="">
          <xdr:nvSpPr>
            <xdr:cNvPr id="281850" name="Check Box 250" hidden="1">
              <a:extLst>
                <a:ext uri="{63B3BB69-23CF-44E3-9099-C40C66FF867C}">
                  <a14:compatExt spid="_x0000_s281850"/>
                </a:ext>
                <a:ext uri="{FF2B5EF4-FFF2-40B4-BE49-F238E27FC236}">
                  <a16:creationId xmlns:a16="http://schemas.microsoft.com/office/drawing/2014/main" id="{00000000-0008-0000-1D00-0000F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514350</xdr:colOff>
          <xdr:row>203</xdr:row>
          <xdr:rowOff>47625</xdr:rowOff>
        </xdr:to>
        <xdr:sp macro="" textlink="">
          <xdr:nvSpPr>
            <xdr:cNvPr id="281851" name="Check Box 251" hidden="1">
              <a:extLst>
                <a:ext uri="{63B3BB69-23CF-44E3-9099-C40C66FF867C}">
                  <a14:compatExt spid="_x0000_s281851"/>
                </a:ext>
                <a:ext uri="{FF2B5EF4-FFF2-40B4-BE49-F238E27FC236}">
                  <a16:creationId xmlns:a16="http://schemas.microsoft.com/office/drawing/2014/main" id="{00000000-0008-0000-1D00-0000F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202</xdr:row>
          <xdr:rowOff>0</xdr:rowOff>
        </xdr:from>
        <xdr:to>
          <xdr:col>12</xdr:col>
          <xdr:colOff>238125</xdr:colOff>
          <xdr:row>203</xdr:row>
          <xdr:rowOff>47625</xdr:rowOff>
        </xdr:to>
        <xdr:sp macro="" textlink="">
          <xdr:nvSpPr>
            <xdr:cNvPr id="281852" name="Check Box 252" hidden="1">
              <a:extLst>
                <a:ext uri="{63B3BB69-23CF-44E3-9099-C40C66FF867C}">
                  <a14:compatExt spid="_x0000_s281852"/>
                </a:ext>
                <a:ext uri="{FF2B5EF4-FFF2-40B4-BE49-F238E27FC236}">
                  <a16:creationId xmlns:a16="http://schemas.microsoft.com/office/drawing/2014/main" id="{00000000-0008-0000-1D00-0000FC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233</xdr:row>
          <xdr:rowOff>0</xdr:rowOff>
        </xdr:from>
        <xdr:to>
          <xdr:col>0</xdr:col>
          <xdr:colOff>238125</xdr:colOff>
          <xdr:row>234</xdr:row>
          <xdr:rowOff>47625</xdr:rowOff>
        </xdr:to>
        <xdr:sp macro="" textlink="">
          <xdr:nvSpPr>
            <xdr:cNvPr id="281861" name="Check Box 261" hidden="1">
              <a:extLst>
                <a:ext uri="{63B3BB69-23CF-44E3-9099-C40C66FF867C}">
                  <a14:compatExt spid="_x0000_s281861"/>
                </a:ext>
                <a:ext uri="{FF2B5EF4-FFF2-40B4-BE49-F238E27FC236}">
                  <a16:creationId xmlns:a16="http://schemas.microsoft.com/office/drawing/2014/main" id="{00000000-0008-0000-1D00-000005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233</xdr:row>
          <xdr:rowOff>0</xdr:rowOff>
        </xdr:from>
        <xdr:to>
          <xdr:col>8</xdr:col>
          <xdr:colOff>514350</xdr:colOff>
          <xdr:row>234</xdr:row>
          <xdr:rowOff>47625</xdr:rowOff>
        </xdr:to>
        <xdr:sp macro="" textlink="">
          <xdr:nvSpPr>
            <xdr:cNvPr id="281862" name="Check Box 262" hidden="1">
              <a:extLst>
                <a:ext uri="{63B3BB69-23CF-44E3-9099-C40C66FF867C}">
                  <a14:compatExt spid="_x0000_s281862"/>
                </a:ext>
                <a:ext uri="{FF2B5EF4-FFF2-40B4-BE49-F238E27FC236}">
                  <a16:creationId xmlns:a16="http://schemas.microsoft.com/office/drawing/2014/main" id="{00000000-0008-0000-1D00-000006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233</xdr:row>
          <xdr:rowOff>0</xdr:rowOff>
        </xdr:from>
        <xdr:to>
          <xdr:col>12</xdr:col>
          <xdr:colOff>238125</xdr:colOff>
          <xdr:row>234</xdr:row>
          <xdr:rowOff>47625</xdr:rowOff>
        </xdr:to>
        <xdr:sp macro="" textlink="">
          <xdr:nvSpPr>
            <xdr:cNvPr id="281863" name="Check Box 263" hidden="1">
              <a:extLst>
                <a:ext uri="{63B3BB69-23CF-44E3-9099-C40C66FF867C}">
                  <a14:compatExt spid="_x0000_s281863"/>
                </a:ext>
                <a:ext uri="{FF2B5EF4-FFF2-40B4-BE49-F238E27FC236}">
                  <a16:creationId xmlns:a16="http://schemas.microsoft.com/office/drawing/2014/main" id="{00000000-0008-0000-1D00-000007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0</xdr:col>
          <xdr:colOff>238125</xdr:colOff>
          <xdr:row>80</xdr:row>
          <xdr:rowOff>47625</xdr:rowOff>
        </xdr:to>
        <xdr:sp macro="" textlink="">
          <xdr:nvSpPr>
            <xdr:cNvPr id="281872" name="Check Box 272" hidden="1">
              <a:extLst>
                <a:ext uri="{63B3BB69-23CF-44E3-9099-C40C66FF867C}">
                  <a14:compatExt spid="_x0000_s281872"/>
                </a:ext>
                <a:ext uri="{FF2B5EF4-FFF2-40B4-BE49-F238E27FC236}">
                  <a16:creationId xmlns:a16="http://schemas.microsoft.com/office/drawing/2014/main" id="{00000000-0008-0000-1D00-000010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xdr:row>
          <xdr:rowOff>0</xdr:rowOff>
        </xdr:from>
        <xdr:to>
          <xdr:col>8</xdr:col>
          <xdr:colOff>514350</xdr:colOff>
          <xdr:row>80</xdr:row>
          <xdr:rowOff>47625</xdr:rowOff>
        </xdr:to>
        <xdr:sp macro="" textlink="">
          <xdr:nvSpPr>
            <xdr:cNvPr id="281873" name="Check Box 273" hidden="1">
              <a:extLst>
                <a:ext uri="{63B3BB69-23CF-44E3-9099-C40C66FF867C}">
                  <a14:compatExt spid="_x0000_s281873"/>
                </a:ext>
                <a:ext uri="{FF2B5EF4-FFF2-40B4-BE49-F238E27FC236}">
                  <a16:creationId xmlns:a16="http://schemas.microsoft.com/office/drawing/2014/main" id="{00000000-0008-0000-1D00-000011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12</xdr:col>
          <xdr:colOff>238125</xdr:colOff>
          <xdr:row>80</xdr:row>
          <xdr:rowOff>47625</xdr:rowOff>
        </xdr:to>
        <xdr:sp macro="" textlink="">
          <xdr:nvSpPr>
            <xdr:cNvPr id="281874" name="Check Box 274" hidden="1">
              <a:extLst>
                <a:ext uri="{63B3BB69-23CF-44E3-9099-C40C66FF867C}">
                  <a14:compatExt spid="_x0000_s281874"/>
                </a:ext>
                <a:ext uri="{FF2B5EF4-FFF2-40B4-BE49-F238E27FC236}">
                  <a16:creationId xmlns:a16="http://schemas.microsoft.com/office/drawing/2014/main" id="{00000000-0008-0000-1D00-000012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0</xdr:col>
          <xdr:colOff>238125</xdr:colOff>
          <xdr:row>80</xdr:row>
          <xdr:rowOff>47625</xdr:rowOff>
        </xdr:to>
        <xdr:sp macro="" textlink="">
          <xdr:nvSpPr>
            <xdr:cNvPr id="281875" name="Check Box 275" hidden="1">
              <a:extLst>
                <a:ext uri="{63B3BB69-23CF-44E3-9099-C40C66FF867C}">
                  <a14:compatExt spid="_x0000_s281875"/>
                </a:ext>
                <a:ext uri="{FF2B5EF4-FFF2-40B4-BE49-F238E27FC236}">
                  <a16:creationId xmlns:a16="http://schemas.microsoft.com/office/drawing/2014/main" id="{00000000-0008-0000-1D00-000013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xdr:row>
          <xdr:rowOff>0</xdr:rowOff>
        </xdr:from>
        <xdr:to>
          <xdr:col>8</xdr:col>
          <xdr:colOff>514350</xdr:colOff>
          <xdr:row>80</xdr:row>
          <xdr:rowOff>47625</xdr:rowOff>
        </xdr:to>
        <xdr:sp macro="" textlink="">
          <xdr:nvSpPr>
            <xdr:cNvPr id="281876" name="Check Box 276" hidden="1">
              <a:extLst>
                <a:ext uri="{63B3BB69-23CF-44E3-9099-C40C66FF867C}">
                  <a14:compatExt spid="_x0000_s281876"/>
                </a:ext>
                <a:ext uri="{FF2B5EF4-FFF2-40B4-BE49-F238E27FC236}">
                  <a16:creationId xmlns:a16="http://schemas.microsoft.com/office/drawing/2014/main" id="{00000000-0008-0000-1D00-000014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12</xdr:col>
          <xdr:colOff>238125</xdr:colOff>
          <xdr:row>80</xdr:row>
          <xdr:rowOff>47625</xdr:rowOff>
        </xdr:to>
        <xdr:sp macro="" textlink="">
          <xdr:nvSpPr>
            <xdr:cNvPr id="281877" name="Check Box 277" hidden="1">
              <a:extLst>
                <a:ext uri="{63B3BB69-23CF-44E3-9099-C40C66FF867C}">
                  <a14:compatExt spid="_x0000_s281877"/>
                </a:ext>
                <a:ext uri="{FF2B5EF4-FFF2-40B4-BE49-F238E27FC236}">
                  <a16:creationId xmlns:a16="http://schemas.microsoft.com/office/drawing/2014/main" id="{00000000-0008-0000-1D00-000015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0</xdr:rowOff>
        </xdr:from>
        <xdr:to>
          <xdr:col>0</xdr:col>
          <xdr:colOff>238125</xdr:colOff>
          <xdr:row>111</xdr:row>
          <xdr:rowOff>47625</xdr:rowOff>
        </xdr:to>
        <xdr:sp macro="" textlink="">
          <xdr:nvSpPr>
            <xdr:cNvPr id="281900" name="Check Box 300" hidden="1">
              <a:extLst>
                <a:ext uri="{63B3BB69-23CF-44E3-9099-C40C66FF867C}">
                  <a14:compatExt spid="_x0000_s281900"/>
                </a:ext>
                <a:ext uri="{FF2B5EF4-FFF2-40B4-BE49-F238E27FC236}">
                  <a16:creationId xmlns:a16="http://schemas.microsoft.com/office/drawing/2014/main" id="{00000000-0008-0000-1D00-00002C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514350</xdr:colOff>
          <xdr:row>111</xdr:row>
          <xdr:rowOff>47625</xdr:rowOff>
        </xdr:to>
        <xdr:sp macro="" textlink="">
          <xdr:nvSpPr>
            <xdr:cNvPr id="281901" name="Check Box 301" hidden="1">
              <a:extLst>
                <a:ext uri="{63B3BB69-23CF-44E3-9099-C40C66FF867C}">
                  <a14:compatExt spid="_x0000_s281901"/>
                </a:ext>
                <a:ext uri="{FF2B5EF4-FFF2-40B4-BE49-F238E27FC236}">
                  <a16:creationId xmlns:a16="http://schemas.microsoft.com/office/drawing/2014/main" id="{00000000-0008-0000-1D00-00002D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12</xdr:col>
          <xdr:colOff>238125</xdr:colOff>
          <xdr:row>111</xdr:row>
          <xdr:rowOff>47625</xdr:rowOff>
        </xdr:to>
        <xdr:sp macro="" textlink="">
          <xdr:nvSpPr>
            <xdr:cNvPr id="281902" name="Check Box 302" hidden="1">
              <a:extLst>
                <a:ext uri="{63B3BB69-23CF-44E3-9099-C40C66FF867C}">
                  <a14:compatExt spid="_x0000_s281902"/>
                </a:ext>
                <a:ext uri="{FF2B5EF4-FFF2-40B4-BE49-F238E27FC236}">
                  <a16:creationId xmlns:a16="http://schemas.microsoft.com/office/drawing/2014/main" id="{00000000-0008-0000-1D00-00002E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0</xdr:rowOff>
        </xdr:from>
        <xdr:to>
          <xdr:col>0</xdr:col>
          <xdr:colOff>238125</xdr:colOff>
          <xdr:row>111</xdr:row>
          <xdr:rowOff>47625</xdr:rowOff>
        </xdr:to>
        <xdr:sp macro="" textlink="">
          <xdr:nvSpPr>
            <xdr:cNvPr id="281903" name="Check Box 303" hidden="1">
              <a:extLst>
                <a:ext uri="{63B3BB69-23CF-44E3-9099-C40C66FF867C}">
                  <a14:compatExt spid="_x0000_s281903"/>
                </a:ext>
                <a:ext uri="{FF2B5EF4-FFF2-40B4-BE49-F238E27FC236}">
                  <a16:creationId xmlns:a16="http://schemas.microsoft.com/office/drawing/2014/main" id="{00000000-0008-0000-1D00-00002F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514350</xdr:colOff>
          <xdr:row>111</xdr:row>
          <xdr:rowOff>47625</xdr:rowOff>
        </xdr:to>
        <xdr:sp macro="" textlink="">
          <xdr:nvSpPr>
            <xdr:cNvPr id="281904" name="Check Box 304" hidden="1">
              <a:extLst>
                <a:ext uri="{63B3BB69-23CF-44E3-9099-C40C66FF867C}">
                  <a14:compatExt spid="_x0000_s281904"/>
                </a:ext>
                <a:ext uri="{FF2B5EF4-FFF2-40B4-BE49-F238E27FC236}">
                  <a16:creationId xmlns:a16="http://schemas.microsoft.com/office/drawing/2014/main" id="{00000000-0008-0000-1D00-000030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12</xdr:col>
          <xdr:colOff>238125</xdr:colOff>
          <xdr:row>111</xdr:row>
          <xdr:rowOff>47625</xdr:rowOff>
        </xdr:to>
        <xdr:sp macro="" textlink="">
          <xdr:nvSpPr>
            <xdr:cNvPr id="281905" name="Check Box 305" hidden="1">
              <a:extLst>
                <a:ext uri="{63B3BB69-23CF-44E3-9099-C40C66FF867C}">
                  <a14:compatExt spid="_x0000_s281905"/>
                </a:ext>
                <a:ext uri="{FF2B5EF4-FFF2-40B4-BE49-F238E27FC236}">
                  <a16:creationId xmlns:a16="http://schemas.microsoft.com/office/drawing/2014/main" id="{00000000-0008-0000-1D00-000031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238125</xdr:colOff>
          <xdr:row>142</xdr:row>
          <xdr:rowOff>47625</xdr:rowOff>
        </xdr:to>
        <xdr:sp macro="" textlink="">
          <xdr:nvSpPr>
            <xdr:cNvPr id="281914" name="Check Box 314" hidden="1">
              <a:extLst>
                <a:ext uri="{63B3BB69-23CF-44E3-9099-C40C66FF867C}">
                  <a14:compatExt spid="_x0000_s281914"/>
                </a:ext>
                <a:ext uri="{FF2B5EF4-FFF2-40B4-BE49-F238E27FC236}">
                  <a16:creationId xmlns:a16="http://schemas.microsoft.com/office/drawing/2014/main" id="{00000000-0008-0000-1D00-00003A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141</xdr:row>
          <xdr:rowOff>0</xdr:rowOff>
        </xdr:from>
        <xdr:to>
          <xdr:col>8</xdr:col>
          <xdr:colOff>514350</xdr:colOff>
          <xdr:row>142</xdr:row>
          <xdr:rowOff>47625</xdr:rowOff>
        </xdr:to>
        <xdr:sp macro="" textlink="">
          <xdr:nvSpPr>
            <xdr:cNvPr id="281915" name="Check Box 315" hidden="1">
              <a:extLst>
                <a:ext uri="{63B3BB69-23CF-44E3-9099-C40C66FF867C}">
                  <a14:compatExt spid="_x0000_s281915"/>
                </a:ext>
                <a:ext uri="{FF2B5EF4-FFF2-40B4-BE49-F238E27FC236}">
                  <a16:creationId xmlns:a16="http://schemas.microsoft.com/office/drawing/2014/main" id="{00000000-0008-0000-1D00-00003B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12</xdr:col>
          <xdr:colOff>238125</xdr:colOff>
          <xdr:row>142</xdr:row>
          <xdr:rowOff>47625</xdr:rowOff>
        </xdr:to>
        <xdr:sp macro="" textlink="">
          <xdr:nvSpPr>
            <xdr:cNvPr id="281916" name="Check Box 316" hidden="1">
              <a:extLst>
                <a:ext uri="{63B3BB69-23CF-44E3-9099-C40C66FF867C}">
                  <a14:compatExt spid="_x0000_s281916"/>
                </a:ext>
                <a:ext uri="{FF2B5EF4-FFF2-40B4-BE49-F238E27FC236}">
                  <a16:creationId xmlns:a16="http://schemas.microsoft.com/office/drawing/2014/main" id="{00000000-0008-0000-1D00-00003C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238125</xdr:colOff>
          <xdr:row>142</xdr:row>
          <xdr:rowOff>47625</xdr:rowOff>
        </xdr:to>
        <xdr:sp macro="" textlink="">
          <xdr:nvSpPr>
            <xdr:cNvPr id="281917" name="Check Box 317" hidden="1">
              <a:extLst>
                <a:ext uri="{63B3BB69-23CF-44E3-9099-C40C66FF867C}">
                  <a14:compatExt spid="_x0000_s281917"/>
                </a:ext>
                <a:ext uri="{FF2B5EF4-FFF2-40B4-BE49-F238E27FC236}">
                  <a16:creationId xmlns:a16="http://schemas.microsoft.com/office/drawing/2014/main" id="{00000000-0008-0000-1D00-00003D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141</xdr:row>
          <xdr:rowOff>0</xdr:rowOff>
        </xdr:from>
        <xdr:to>
          <xdr:col>8</xdr:col>
          <xdr:colOff>514350</xdr:colOff>
          <xdr:row>142</xdr:row>
          <xdr:rowOff>47625</xdr:rowOff>
        </xdr:to>
        <xdr:sp macro="" textlink="">
          <xdr:nvSpPr>
            <xdr:cNvPr id="281918" name="Check Box 318" hidden="1">
              <a:extLst>
                <a:ext uri="{63B3BB69-23CF-44E3-9099-C40C66FF867C}">
                  <a14:compatExt spid="_x0000_s281918"/>
                </a:ext>
                <a:ext uri="{FF2B5EF4-FFF2-40B4-BE49-F238E27FC236}">
                  <a16:creationId xmlns:a16="http://schemas.microsoft.com/office/drawing/2014/main" id="{00000000-0008-0000-1D00-00003E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12</xdr:col>
          <xdr:colOff>238125</xdr:colOff>
          <xdr:row>142</xdr:row>
          <xdr:rowOff>47625</xdr:rowOff>
        </xdr:to>
        <xdr:sp macro="" textlink="">
          <xdr:nvSpPr>
            <xdr:cNvPr id="281919" name="Check Box 319" hidden="1">
              <a:extLst>
                <a:ext uri="{63B3BB69-23CF-44E3-9099-C40C66FF867C}">
                  <a14:compatExt spid="_x0000_s281919"/>
                </a:ext>
                <a:ext uri="{FF2B5EF4-FFF2-40B4-BE49-F238E27FC236}">
                  <a16:creationId xmlns:a16="http://schemas.microsoft.com/office/drawing/2014/main" id="{00000000-0008-0000-1D00-00003F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172</xdr:row>
          <xdr:rowOff>0</xdr:rowOff>
        </xdr:from>
        <xdr:to>
          <xdr:col>0</xdr:col>
          <xdr:colOff>238125</xdr:colOff>
          <xdr:row>173</xdr:row>
          <xdr:rowOff>47625</xdr:rowOff>
        </xdr:to>
        <xdr:sp macro="" textlink="">
          <xdr:nvSpPr>
            <xdr:cNvPr id="281928" name="Check Box 328" hidden="1">
              <a:extLst>
                <a:ext uri="{63B3BB69-23CF-44E3-9099-C40C66FF867C}">
                  <a14:compatExt spid="_x0000_s281928"/>
                </a:ext>
                <a:ext uri="{FF2B5EF4-FFF2-40B4-BE49-F238E27FC236}">
                  <a16:creationId xmlns:a16="http://schemas.microsoft.com/office/drawing/2014/main" id="{00000000-0008-0000-1D00-000048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172</xdr:row>
          <xdr:rowOff>0</xdr:rowOff>
        </xdr:from>
        <xdr:to>
          <xdr:col>8</xdr:col>
          <xdr:colOff>514350</xdr:colOff>
          <xdr:row>173</xdr:row>
          <xdr:rowOff>47625</xdr:rowOff>
        </xdr:to>
        <xdr:sp macro="" textlink="">
          <xdr:nvSpPr>
            <xdr:cNvPr id="281929" name="Check Box 329" hidden="1">
              <a:extLst>
                <a:ext uri="{63B3BB69-23CF-44E3-9099-C40C66FF867C}">
                  <a14:compatExt spid="_x0000_s281929"/>
                </a:ext>
                <a:ext uri="{FF2B5EF4-FFF2-40B4-BE49-F238E27FC236}">
                  <a16:creationId xmlns:a16="http://schemas.microsoft.com/office/drawing/2014/main" id="{00000000-0008-0000-1D00-000049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12</xdr:col>
          <xdr:colOff>238125</xdr:colOff>
          <xdr:row>173</xdr:row>
          <xdr:rowOff>47625</xdr:rowOff>
        </xdr:to>
        <xdr:sp macro="" textlink="">
          <xdr:nvSpPr>
            <xdr:cNvPr id="281930" name="Check Box 330" hidden="1">
              <a:extLst>
                <a:ext uri="{63B3BB69-23CF-44E3-9099-C40C66FF867C}">
                  <a14:compatExt spid="_x0000_s281930"/>
                </a:ext>
                <a:ext uri="{FF2B5EF4-FFF2-40B4-BE49-F238E27FC236}">
                  <a16:creationId xmlns:a16="http://schemas.microsoft.com/office/drawing/2014/main" id="{00000000-0008-0000-1D00-00004A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172</xdr:row>
          <xdr:rowOff>0</xdr:rowOff>
        </xdr:from>
        <xdr:to>
          <xdr:col>0</xdr:col>
          <xdr:colOff>238125</xdr:colOff>
          <xdr:row>173</xdr:row>
          <xdr:rowOff>47625</xdr:rowOff>
        </xdr:to>
        <xdr:sp macro="" textlink="">
          <xdr:nvSpPr>
            <xdr:cNvPr id="281931" name="Check Box 331" hidden="1">
              <a:extLst>
                <a:ext uri="{63B3BB69-23CF-44E3-9099-C40C66FF867C}">
                  <a14:compatExt spid="_x0000_s281931"/>
                </a:ext>
                <a:ext uri="{FF2B5EF4-FFF2-40B4-BE49-F238E27FC236}">
                  <a16:creationId xmlns:a16="http://schemas.microsoft.com/office/drawing/2014/main" id="{00000000-0008-0000-1D00-00004B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172</xdr:row>
          <xdr:rowOff>0</xdr:rowOff>
        </xdr:from>
        <xdr:to>
          <xdr:col>8</xdr:col>
          <xdr:colOff>514350</xdr:colOff>
          <xdr:row>173</xdr:row>
          <xdr:rowOff>47625</xdr:rowOff>
        </xdr:to>
        <xdr:sp macro="" textlink="">
          <xdr:nvSpPr>
            <xdr:cNvPr id="281932" name="Check Box 332" hidden="1">
              <a:extLst>
                <a:ext uri="{63B3BB69-23CF-44E3-9099-C40C66FF867C}">
                  <a14:compatExt spid="_x0000_s281932"/>
                </a:ext>
                <a:ext uri="{FF2B5EF4-FFF2-40B4-BE49-F238E27FC236}">
                  <a16:creationId xmlns:a16="http://schemas.microsoft.com/office/drawing/2014/main" id="{00000000-0008-0000-1D00-00004C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12</xdr:col>
          <xdr:colOff>238125</xdr:colOff>
          <xdr:row>173</xdr:row>
          <xdr:rowOff>47625</xdr:rowOff>
        </xdr:to>
        <xdr:sp macro="" textlink="">
          <xdr:nvSpPr>
            <xdr:cNvPr id="281933" name="Check Box 333" hidden="1">
              <a:extLst>
                <a:ext uri="{63B3BB69-23CF-44E3-9099-C40C66FF867C}">
                  <a14:compatExt spid="_x0000_s281933"/>
                </a:ext>
                <a:ext uri="{FF2B5EF4-FFF2-40B4-BE49-F238E27FC236}">
                  <a16:creationId xmlns:a16="http://schemas.microsoft.com/office/drawing/2014/main" id="{00000000-0008-0000-1D00-00004D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0</xdr:col>
          <xdr:colOff>238125</xdr:colOff>
          <xdr:row>204</xdr:row>
          <xdr:rowOff>47625</xdr:rowOff>
        </xdr:to>
        <xdr:sp macro="" textlink="">
          <xdr:nvSpPr>
            <xdr:cNvPr id="281942" name="Check Box 342" hidden="1">
              <a:extLst>
                <a:ext uri="{63B3BB69-23CF-44E3-9099-C40C66FF867C}">
                  <a14:compatExt spid="_x0000_s281942"/>
                </a:ext>
                <a:ext uri="{FF2B5EF4-FFF2-40B4-BE49-F238E27FC236}">
                  <a16:creationId xmlns:a16="http://schemas.microsoft.com/office/drawing/2014/main" id="{00000000-0008-0000-1D00-000056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203</xdr:row>
          <xdr:rowOff>0</xdr:rowOff>
        </xdr:from>
        <xdr:to>
          <xdr:col>8</xdr:col>
          <xdr:colOff>514350</xdr:colOff>
          <xdr:row>204</xdr:row>
          <xdr:rowOff>47625</xdr:rowOff>
        </xdr:to>
        <xdr:sp macro="" textlink="">
          <xdr:nvSpPr>
            <xdr:cNvPr id="281943" name="Check Box 343" hidden="1">
              <a:extLst>
                <a:ext uri="{63B3BB69-23CF-44E3-9099-C40C66FF867C}">
                  <a14:compatExt spid="_x0000_s281943"/>
                </a:ext>
                <a:ext uri="{FF2B5EF4-FFF2-40B4-BE49-F238E27FC236}">
                  <a16:creationId xmlns:a16="http://schemas.microsoft.com/office/drawing/2014/main" id="{00000000-0008-0000-1D00-000057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203</xdr:row>
          <xdr:rowOff>0</xdr:rowOff>
        </xdr:from>
        <xdr:to>
          <xdr:col>12</xdr:col>
          <xdr:colOff>238125</xdr:colOff>
          <xdr:row>204</xdr:row>
          <xdr:rowOff>47625</xdr:rowOff>
        </xdr:to>
        <xdr:sp macro="" textlink="">
          <xdr:nvSpPr>
            <xdr:cNvPr id="281944" name="Check Box 344" hidden="1">
              <a:extLst>
                <a:ext uri="{63B3BB69-23CF-44E3-9099-C40C66FF867C}">
                  <a14:compatExt spid="_x0000_s281944"/>
                </a:ext>
                <a:ext uri="{FF2B5EF4-FFF2-40B4-BE49-F238E27FC236}">
                  <a16:creationId xmlns:a16="http://schemas.microsoft.com/office/drawing/2014/main" id="{00000000-0008-0000-1D00-000058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0</xdr:col>
          <xdr:colOff>238125</xdr:colOff>
          <xdr:row>204</xdr:row>
          <xdr:rowOff>47625</xdr:rowOff>
        </xdr:to>
        <xdr:sp macro="" textlink="">
          <xdr:nvSpPr>
            <xdr:cNvPr id="281945" name="Check Box 345" hidden="1">
              <a:extLst>
                <a:ext uri="{63B3BB69-23CF-44E3-9099-C40C66FF867C}">
                  <a14:compatExt spid="_x0000_s281945"/>
                </a:ext>
                <a:ext uri="{FF2B5EF4-FFF2-40B4-BE49-F238E27FC236}">
                  <a16:creationId xmlns:a16="http://schemas.microsoft.com/office/drawing/2014/main" id="{00000000-0008-0000-1D00-000059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203</xdr:row>
          <xdr:rowOff>0</xdr:rowOff>
        </xdr:from>
        <xdr:to>
          <xdr:col>8</xdr:col>
          <xdr:colOff>514350</xdr:colOff>
          <xdr:row>204</xdr:row>
          <xdr:rowOff>47625</xdr:rowOff>
        </xdr:to>
        <xdr:sp macro="" textlink="">
          <xdr:nvSpPr>
            <xdr:cNvPr id="281946" name="Check Box 346" hidden="1">
              <a:extLst>
                <a:ext uri="{63B3BB69-23CF-44E3-9099-C40C66FF867C}">
                  <a14:compatExt spid="_x0000_s281946"/>
                </a:ext>
                <a:ext uri="{FF2B5EF4-FFF2-40B4-BE49-F238E27FC236}">
                  <a16:creationId xmlns:a16="http://schemas.microsoft.com/office/drawing/2014/main" id="{00000000-0008-0000-1D00-00005A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203</xdr:row>
          <xdr:rowOff>0</xdr:rowOff>
        </xdr:from>
        <xdr:to>
          <xdr:col>12</xdr:col>
          <xdr:colOff>238125</xdr:colOff>
          <xdr:row>204</xdr:row>
          <xdr:rowOff>47625</xdr:rowOff>
        </xdr:to>
        <xdr:sp macro="" textlink="">
          <xdr:nvSpPr>
            <xdr:cNvPr id="281947" name="Check Box 347" hidden="1">
              <a:extLst>
                <a:ext uri="{63B3BB69-23CF-44E3-9099-C40C66FF867C}">
                  <a14:compatExt spid="_x0000_s281947"/>
                </a:ext>
                <a:ext uri="{FF2B5EF4-FFF2-40B4-BE49-F238E27FC236}">
                  <a16:creationId xmlns:a16="http://schemas.microsoft.com/office/drawing/2014/main" id="{00000000-0008-0000-1D00-00005B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234</xdr:row>
          <xdr:rowOff>0</xdr:rowOff>
        </xdr:from>
        <xdr:to>
          <xdr:col>0</xdr:col>
          <xdr:colOff>238125</xdr:colOff>
          <xdr:row>235</xdr:row>
          <xdr:rowOff>47625</xdr:rowOff>
        </xdr:to>
        <xdr:sp macro="" textlink="">
          <xdr:nvSpPr>
            <xdr:cNvPr id="281956" name="Check Box 356" hidden="1">
              <a:extLst>
                <a:ext uri="{63B3BB69-23CF-44E3-9099-C40C66FF867C}">
                  <a14:compatExt spid="_x0000_s281956"/>
                </a:ext>
                <a:ext uri="{FF2B5EF4-FFF2-40B4-BE49-F238E27FC236}">
                  <a16:creationId xmlns:a16="http://schemas.microsoft.com/office/drawing/2014/main" id="{00000000-0008-0000-1D00-000064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514350</xdr:colOff>
          <xdr:row>235</xdr:row>
          <xdr:rowOff>47625</xdr:rowOff>
        </xdr:to>
        <xdr:sp macro="" textlink="">
          <xdr:nvSpPr>
            <xdr:cNvPr id="281957" name="Check Box 357" hidden="1">
              <a:extLst>
                <a:ext uri="{63B3BB69-23CF-44E3-9099-C40C66FF867C}">
                  <a14:compatExt spid="_x0000_s281957"/>
                </a:ext>
                <a:ext uri="{FF2B5EF4-FFF2-40B4-BE49-F238E27FC236}">
                  <a16:creationId xmlns:a16="http://schemas.microsoft.com/office/drawing/2014/main" id="{00000000-0008-0000-1D00-000065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234</xdr:row>
          <xdr:rowOff>0</xdr:rowOff>
        </xdr:from>
        <xdr:to>
          <xdr:col>12</xdr:col>
          <xdr:colOff>238125</xdr:colOff>
          <xdr:row>235</xdr:row>
          <xdr:rowOff>47625</xdr:rowOff>
        </xdr:to>
        <xdr:sp macro="" textlink="">
          <xdr:nvSpPr>
            <xdr:cNvPr id="281958" name="Check Box 358" hidden="1">
              <a:extLst>
                <a:ext uri="{63B3BB69-23CF-44E3-9099-C40C66FF867C}">
                  <a14:compatExt spid="_x0000_s281958"/>
                </a:ext>
                <a:ext uri="{FF2B5EF4-FFF2-40B4-BE49-F238E27FC236}">
                  <a16:creationId xmlns:a16="http://schemas.microsoft.com/office/drawing/2014/main" id="{00000000-0008-0000-1D00-000066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234</xdr:row>
          <xdr:rowOff>0</xdr:rowOff>
        </xdr:from>
        <xdr:to>
          <xdr:col>0</xdr:col>
          <xdr:colOff>238125</xdr:colOff>
          <xdr:row>235</xdr:row>
          <xdr:rowOff>47625</xdr:rowOff>
        </xdr:to>
        <xdr:sp macro="" textlink="">
          <xdr:nvSpPr>
            <xdr:cNvPr id="281959" name="Check Box 359" hidden="1">
              <a:extLst>
                <a:ext uri="{63B3BB69-23CF-44E3-9099-C40C66FF867C}">
                  <a14:compatExt spid="_x0000_s281959"/>
                </a:ext>
                <a:ext uri="{FF2B5EF4-FFF2-40B4-BE49-F238E27FC236}">
                  <a16:creationId xmlns:a16="http://schemas.microsoft.com/office/drawing/2014/main" id="{00000000-0008-0000-1D00-000067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514350</xdr:colOff>
          <xdr:row>235</xdr:row>
          <xdr:rowOff>47625</xdr:rowOff>
        </xdr:to>
        <xdr:sp macro="" textlink="">
          <xdr:nvSpPr>
            <xdr:cNvPr id="281960" name="Check Box 360" hidden="1">
              <a:extLst>
                <a:ext uri="{63B3BB69-23CF-44E3-9099-C40C66FF867C}">
                  <a14:compatExt spid="_x0000_s281960"/>
                </a:ext>
                <a:ext uri="{FF2B5EF4-FFF2-40B4-BE49-F238E27FC236}">
                  <a16:creationId xmlns:a16="http://schemas.microsoft.com/office/drawing/2014/main" id="{00000000-0008-0000-1D00-000068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234</xdr:row>
          <xdr:rowOff>0</xdr:rowOff>
        </xdr:from>
        <xdr:to>
          <xdr:col>12</xdr:col>
          <xdr:colOff>238125</xdr:colOff>
          <xdr:row>235</xdr:row>
          <xdr:rowOff>47625</xdr:rowOff>
        </xdr:to>
        <xdr:sp macro="" textlink="">
          <xdr:nvSpPr>
            <xdr:cNvPr id="281961" name="Check Box 361" hidden="1">
              <a:extLst>
                <a:ext uri="{63B3BB69-23CF-44E3-9099-C40C66FF867C}">
                  <a14:compatExt spid="_x0000_s281961"/>
                </a:ext>
                <a:ext uri="{FF2B5EF4-FFF2-40B4-BE49-F238E27FC236}">
                  <a16:creationId xmlns:a16="http://schemas.microsoft.com/office/drawing/2014/main" id="{00000000-0008-0000-1D00-000069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19050</xdr:colOff>
          <xdr:row>5</xdr:row>
          <xdr:rowOff>57150</xdr:rowOff>
        </xdr:from>
        <xdr:to>
          <xdr:col>17</xdr:col>
          <xdr:colOff>0</xdr:colOff>
          <xdr:row>6</xdr:row>
          <xdr:rowOff>66675</xdr:rowOff>
        </xdr:to>
        <xdr:sp macro="" textlink="">
          <xdr:nvSpPr>
            <xdr:cNvPr id="299009" name="Button 1" hidden="1">
              <a:extLst>
                <a:ext uri="{63B3BB69-23CF-44E3-9099-C40C66FF867C}">
                  <a14:compatExt spid="_x0000_s299009"/>
                </a:ext>
                <a:ext uri="{FF2B5EF4-FFF2-40B4-BE49-F238E27FC236}">
                  <a16:creationId xmlns:a16="http://schemas.microsoft.com/office/drawing/2014/main" id="{00000000-0008-0000-1E00-00000190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247650</xdr:colOff>
          <xdr:row>13</xdr:row>
          <xdr:rowOff>57150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1F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9</xdr:col>
          <xdr:colOff>57150</xdr:colOff>
          <xdr:row>13</xdr:row>
          <xdr:rowOff>57150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1F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13</xdr:col>
          <xdr:colOff>247650</xdr:colOff>
          <xdr:row>13</xdr:row>
          <xdr:rowOff>57150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1F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0</xdr:rowOff>
        </xdr:from>
        <xdr:to>
          <xdr:col>1</xdr:col>
          <xdr:colOff>247650</xdr:colOff>
          <xdr:row>42</xdr:row>
          <xdr:rowOff>57150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F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57150</xdr:colOff>
          <xdr:row>42</xdr:row>
          <xdr:rowOff>57150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F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247650</xdr:colOff>
          <xdr:row>42</xdr:row>
          <xdr:rowOff>57150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F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17</xdr:col>
          <xdr:colOff>66675</xdr:colOff>
          <xdr:row>7</xdr:row>
          <xdr:rowOff>28575</xdr:rowOff>
        </xdr:from>
        <xdr:to>
          <xdr:col>17</xdr:col>
          <xdr:colOff>1019175</xdr:colOff>
          <xdr:row>8</xdr:row>
          <xdr:rowOff>28575</xdr:rowOff>
        </xdr:to>
        <xdr:sp macro="" textlink="">
          <xdr:nvSpPr>
            <xdr:cNvPr id="85027" name="Button 35" hidden="1">
              <a:extLst>
                <a:ext uri="{63B3BB69-23CF-44E3-9099-C40C66FF867C}">
                  <a14:compatExt spid="_x0000_s85027"/>
                </a:ext>
                <a:ext uri="{FF2B5EF4-FFF2-40B4-BE49-F238E27FC236}">
                  <a16:creationId xmlns:a16="http://schemas.microsoft.com/office/drawing/2014/main" id="{00000000-0008-0000-1F00-0000234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57150</xdr:colOff>
          <xdr:row>5</xdr:row>
          <xdr:rowOff>57150</xdr:rowOff>
        </xdr:from>
        <xdr:to>
          <xdr:col>16</xdr:col>
          <xdr:colOff>1028700</xdr:colOff>
          <xdr:row>6</xdr:row>
          <xdr:rowOff>66675</xdr:rowOff>
        </xdr:to>
        <xdr:sp macro="" textlink="">
          <xdr:nvSpPr>
            <xdr:cNvPr id="88080" name="Button 16" hidden="1">
              <a:extLst>
                <a:ext uri="{63B3BB69-23CF-44E3-9099-C40C66FF867C}">
                  <a14:compatExt spid="_x0000_s88080"/>
                </a:ext>
                <a:ext uri="{FF2B5EF4-FFF2-40B4-BE49-F238E27FC236}">
                  <a16:creationId xmlns:a16="http://schemas.microsoft.com/office/drawing/2014/main" id="{00000000-0008-0000-2100-0000105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0</xdr:colOff>
          <xdr:row>1</xdr:row>
          <xdr:rowOff>104775</xdr:rowOff>
        </xdr:from>
        <xdr:to>
          <xdr:col>9</xdr:col>
          <xdr:colOff>0</xdr:colOff>
          <xdr:row>4</xdr:row>
          <xdr:rowOff>123825</xdr:rowOff>
        </xdr:to>
        <xdr:sp macro="" textlink="">
          <xdr:nvSpPr>
            <xdr:cNvPr id="117763" name="Button 3" hidden="1">
              <a:extLst>
                <a:ext uri="{63B3BB69-23CF-44E3-9099-C40C66FF867C}">
                  <a14:compatExt spid="_x0000_s117763"/>
                </a:ext>
                <a:ext uri="{FF2B5EF4-FFF2-40B4-BE49-F238E27FC236}">
                  <a16:creationId xmlns:a16="http://schemas.microsoft.com/office/drawing/2014/main" id="{00000000-0008-0000-0300-000003C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 To Directory</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52</xdr:row>
          <xdr:rowOff>38100</xdr:rowOff>
        </xdr:from>
        <xdr:to>
          <xdr:col>9</xdr:col>
          <xdr:colOff>390525</xdr:colOff>
          <xdr:row>55</xdr:row>
          <xdr:rowOff>95250</xdr:rowOff>
        </xdr:to>
        <xdr:sp macro="" textlink="">
          <xdr:nvSpPr>
            <xdr:cNvPr id="227329" name="Button 1" hidden="1">
              <a:extLst>
                <a:ext uri="{63B3BB69-23CF-44E3-9099-C40C66FF867C}">
                  <a14:compatExt spid="_x0000_s227329"/>
                </a:ext>
                <a:ext uri="{FF2B5EF4-FFF2-40B4-BE49-F238E27FC236}">
                  <a16:creationId xmlns:a16="http://schemas.microsoft.com/office/drawing/2014/main" id="{00000000-0008-0000-0700-0000017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34</xdr:row>
          <xdr:rowOff>381000</xdr:rowOff>
        </xdr:from>
        <xdr:to>
          <xdr:col>17</xdr:col>
          <xdr:colOff>838200</xdr:colOff>
          <xdr:row>37</xdr:row>
          <xdr:rowOff>9525</xdr:rowOff>
        </xdr:to>
        <xdr:sp macro="" textlink="">
          <xdr:nvSpPr>
            <xdr:cNvPr id="227330" name="Button 2" hidden="1">
              <a:extLst>
                <a:ext uri="{63B3BB69-23CF-44E3-9099-C40C66FF867C}">
                  <a14:compatExt spid="_x0000_s227330"/>
                </a:ext>
                <a:ext uri="{FF2B5EF4-FFF2-40B4-BE49-F238E27FC236}">
                  <a16:creationId xmlns:a16="http://schemas.microsoft.com/office/drawing/2014/main" id="{00000000-0008-0000-0700-0000027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5</xdr:row>
          <xdr:rowOff>219075</xdr:rowOff>
        </xdr:from>
        <xdr:to>
          <xdr:col>4</xdr:col>
          <xdr:colOff>161925</xdr:colOff>
          <xdr:row>6</xdr:row>
          <xdr:rowOff>190500</xdr:rowOff>
        </xdr:to>
        <xdr:sp macro="" textlink="">
          <xdr:nvSpPr>
            <xdr:cNvPr id="233477" name="Button 5" hidden="1">
              <a:extLst>
                <a:ext uri="{63B3BB69-23CF-44E3-9099-C40C66FF867C}">
                  <a14:compatExt spid="_x0000_s233477"/>
                </a:ext>
                <a:ext uri="{FF2B5EF4-FFF2-40B4-BE49-F238E27FC236}">
                  <a16:creationId xmlns:a16="http://schemas.microsoft.com/office/drawing/2014/main" id="{00000000-0008-0000-0800-0000059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a:p>
              <a:pPr algn="ctr" rtl="0">
                <a:defRPr sz="1000"/>
              </a:pPr>
              <a:r>
                <a:rPr lang="en-US" sz="1100" b="0" i="0" u="none" strike="noStrike" baseline="0">
                  <a:solidFill>
                    <a:srgbClr val="000000"/>
                  </a:solidFill>
                  <a:latin typeface="Calibri"/>
                  <a:cs typeface="Calibri"/>
                </a:rPr>
                <a:t>Tax Lines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219075</xdr:colOff>
          <xdr:row>6</xdr:row>
          <xdr:rowOff>123825</xdr:rowOff>
        </xdr:from>
        <xdr:to>
          <xdr:col>2</xdr:col>
          <xdr:colOff>695325</xdr:colOff>
          <xdr:row>7</xdr:row>
          <xdr:rowOff>0</xdr:rowOff>
        </xdr:to>
        <xdr:sp macro="" textlink="">
          <xdr:nvSpPr>
            <xdr:cNvPr id="229379" name="Button 3" hidden="1">
              <a:extLst>
                <a:ext uri="{63B3BB69-23CF-44E3-9099-C40C66FF867C}">
                  <a14:compatExt spid="_x0000_s229379"/>
                </a:ext>
                <a:ext uri="{FF2B5EF4-FFF2-40B4-BE49-F238E27FC236}">
                  <a16:creationId xmlns:a16="http://schemas.microsoft.com/office/drawing/2014/main" id="{00000000-0008-0000-0900-0000038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771525</xdr:colOff>
          <xdr:row>5</xdr:row>
          <xdr:rowOff>19050</xdr:rowOff>
        </xdr:from>
        <xdr:to>
          <xdr:col>16</xdr:col>
          <xdr:colOff>981075</xdr:colOff>
          <xdr:row>6</xdr:row>
          <xdr:rowOff>95250</xdr:rowOff>
        </xdr:to>
        <xdr:sp macro="" textlink="">
          <xdr:nvSpPr>
            <xdr:cNvPr id="75851" name="Button 75" hidden="1">
              <a:extLst>
                <a:ext uri="{63B3BB69-23CF-44E3-9099-C40C66FF867C}">
                  <a14:compatExt spid="_x0000_s75851"/>
                </a:ext>
                <a:ext uri="{FF2B5EF4-FFF2-40B4-BE49-F238E27FC236}">
                  <a16:creationId xmlns:a16="http://schemas.microsoft.com/office/drawing/2014/main" id="{00000000-0008-0000-0A00-00004B2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771525</xdr:colOff>
          <xdr:row>5</xdr:row>
          <xdr:rowOff>19050</xdr:rowOff>
        </xdr:from>
        <xdr:to>
          <xdr:col>16</xdr:col>
          <xdr:colOff>981075</xdr:colOff>
          <xdr:row>6</xdr:row>
          <xdr:rowOff>95250</xdr:rowOff>
        </xdr:to>
        <xdr:sp macro="" textlink="">
          <xdr:nvSpPr>
            <xdr:cNvPr id="242689" name="Button 1" hidden="1">
              <a:extLst>
                <a:ext uri="{63B3BB69-23CF-44E3-9099-C40C66FF867C}">
                  <a14:compatExt spid="_x0000_s242689"/>
                </a:ext>
                <a:ext uri="{FF2B5EF4-FFF2-40B4-BE49-F238E27FC236}">
                  <a16:creationId xmlns:a16="http://schemas.microsoft.com/office/drawing/2014/main" id="{00000000-0008-0000-0B00-000001B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9525</xdr:colOff>
          <xdr:row>4</xdr:row>
          <xdr:rowOff>57150</xdr:rowOff>
        </xdr:from>
        <xdr:to>
          <xdr:col>14</xdr:col>
          <xdr:colOff>866775</xdr:colOff>
          <xdr:row>5</xdr:row>
          <xdr:rowOff>57150</xdr:rowOff>
        </xdr:to>
        <xdr:sp macro="" textlink="">
          <xdr:nvSpPr>
            <xdr:cNvPr id="232457" name="Button 9" hidden="1">
              <a:extLst>
                <a:ext uri="{63B3BB69-23CF-44E3-9099-C40C66FF867C}">
                  <a14:compatExt spid="_x0000_s232457"/>
                </a:ext>
                <a:ext uri="{FF2B5EF4-FFF2-40B4-BE49-F238E27FC236}">
                  <a16:creationId xmlns:a16="http://schemas.microsoft.com/office/drawing/2014/main" id="{00000000-0008-0000-0D00-0000098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Tax Return Lines</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ctrlProp" Target="../ctrlProps/ctrlProp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ctrlProp" Target="../ctrlProps/ctrlProp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5" Type="http://schemas.openxmlformats.org/officeDocument/2006/relationships/comments" Target="../comments7.xml"/><Relationship Id="rId4" Type="http://schemas.openxmlformats.org/officeDocument/2006/relationships/ctrlProp" Target="../ctrlProps/ctrlProp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5" Type="http://schemas.openxmlformats.org/officeDocument/2006/relationships/comments" Target="../comments8.xml"/><Relationship Id="rId4" Type="http://schemas.openxmlformats.org/officeDocument/2006/relationships/ctrlProp" Target="../ctrlProps/ctrlProp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omments" Target="../comments9.xml"/><Relationship Id="rId4" Type="http://schemas.openxmlformats.org/officeDocument/2006/relationships/ctrlProp" Target="../ctrlProps/ctrlProp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5" Type="http://schemas.openxmlformats.org/officeDocument/2006/relationships/comments" Target="../comments10.xml"/><Relationship Id="rId4" Type="http://schemas.openxmlformats.org/officeDocument/2006/relationships/ctrlProp" Target="../ctrlProps/ctrlProp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5" Type="http://schemas.openxmlformats.org/officeDocument/2006/relationships/comments" Target="../comments11.xml"/><Relationship Id="rId4"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openxmlformats.org/officeDocument/2006/relationships/comments" Target="../comments12.xml"/><Relationship Id="rId4" Type="http://schemas.openxmlformats.org/officeDocument/2006/relationships/ctrlProp" Target="../ctrlProps/ctrlProp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ctrlProp" Target="../ctrlProps/ctrlProp1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trlProp" Target="../ctrlProps/ctrlProp38.xml"/><Relationship Id="rId3" Type="http://schemas.openxmlformats.org/officeDocument/2006/relationships/vmlDrawing" Target="../drawings/vmlDrawing16.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17.xml"/><Relationship Id="rId16" Type="http://schemas.openxmlformats.org/officeDocument/2006/relationships/ctrlProp" Target="../ctrlProps/ctrlProp28.xml"/><Relationship Id="rId20" Type="http://schemas.openxmlformats.org/officeDocument/2006/relationships/ctrlProp" Target="../ctrlProps/ctrlProp32.xml"/><Relationship Id="rId29" Type="http://schemas.openxmlformats.org/officeDocument/2006/relationships/comments" Target="../comments14.xml"/><Relationship Id="rId1" Type="http://schemas.openxmlformats.org/officeDocument/2006/relationships/printerSettings" Target="../printerSettings/printerSettings20.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28" Type="http://schemas.openxmlformats.org/officeDocument/2006/relationships/ctrlProp" Target="../ctrlProps/ctrlProp40.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 Id="rId27"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17.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8.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2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32" Type="http://schemas.openxmlformats.org/officeDocument/2006/relationships/comments" Target="../comments15.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31" Type="http://schemas.openxmlformats.org/officeDocument/2006/relationships/ctrlProp" Target="../ctrlProps/ctrlProp68.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trlProp" Target="../ctrlProps/ctrlProp6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3.bin"/><Relationship Id="rId5" Type="http://schemas.openxmlformats.org/officeDocument/2006/relationships/comments" Target="../comments16.xml"/><Relationship Id="rId4" Type="http://schemas.openxmlformats.org/officeDocument/2006/relationships/ctrlProp" Target="../ctrlProps/ctrlProp6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4.bin"/><Relationship Id="rId5" Type="http://schemas.openxmlformats.org/officeDocument/2006/relationships/comments" Target="../comments17.xml"/><Relationship Id="rId4" Type="http://schemas.openxmlformats.org/officeDocument/2006/relationships/ctrlProp" Target="../ctrlProps/ctrlProp7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5.bin"/><Relationship Id="rId5" Type="http://schemas.openxmlformats.org/officeDocument/2006/relationships/comments" Target="../comments18.xml"/><Relationship Id="rId4" Type="http://schemas.openxmlformats.org/officeDocument/2006/relationships/ctrlProp" Target="../ctrlProps/ctrlProp7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76.xml"/><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 Type="http://schemas.openxmlformats.org/officeDocument/2006/relationships/vmlDrawing" Target="../drawings/vmlDrawing21.vml"/><Relationship Id="rId21" Type="http://schemas.openxmlformats.org/officeDocument/2006/relationships/ctrlProp" Target="../ctrlProps/ctrlProp89.xml"/><Relationship Id="rId7" Type="http://schemas.openxmlformats.org/officeDocument/2006/relationships/ctrlProp" Target="../ctrlProps/ctrlProp75.x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2" Type="http://schemas.openxmlformats.org/officeDocument/2006/relationships/drawing" Target="../drawings/drawing22.xml"/><Relationship Id="rId16" Type="http://schemas.openxmlformats.org/officeDocument/2006/relationships/ctrlProp" Target="../ctrlProps/ctrlProp84.xml"/><Relationship Id="rId20" Type="http://schemas.openxmlformats.org/officeDocument/2006/relationships/ctrlProp" Target="../ctrlProps/ctrlProp88.xml"/><Relationship Id="rId29" Type="http://schemas.openxmlformats.org/officeDocument/2006/relationships/comments" Target="../comments19.xml"/><Relationship Id="rId1" Type="http://schemas.openxmlformats.org/officeDocument/2006/relationships/printerSettings" Target="../printerSettings/printerSettings26.bin"/><Relationship Id="rId6" Type="http://schemas.openxmlformats.org/officeDocument/2006/relationships/ctrlProp" Target="../ctrlProps/ctrlProp74.xml"/><Relationship Id="rId11" Type="http://schemas.openxmlformats.org/officeDocument/2006/relationships/ctrlProp" Target="../ctrlProps/ctrlProp79.xml"/><Relationship Id="rId24" Type="http://schemas.openxmlformats.org/officeDocument/2006/relationships/ctrlProp" Target="../ctrlProps/ctrlProp92.xml"/><Relationship Id="rId5" Type="http://schemas.openxmlformats.org/officeDocument/2006/relationships/ctrlProp" Target="../ctrlProps/ctrlProp73.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10" Type="http://schemas.openxmlformats.org/officeDocument/2006/relationships/ctrlProp" Target="../ctrlProps/ctrlProp78.xml"/><Relationship Id="rId19" Type="http://schemas.openxmlformats.org/officeDocument/2006/relationships/ctrlProp" Target="../ctrlProps/ctrlProp87.xml"/><Relationship Id="rId4" Type="http://schemas.openxmlformats.org/officeDocument/2006/relationships/ctrlProp" Target="../ctrlProps/ctrlProp72.x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119.xml"/><Relationship Id="rId21" Type="http://schemas.openxmlformats.org/officeDocument/2006/relationships/ctrlProp" Target="../ctrlProps/ctrlProp114.xml"/><Relationship Id="rId42" Type="http://schemas.openxmlformats.org/officeDocument/2006/relationships/ctrlProp" Target="../ctrlProps/ctrlProp135.xml"/><Relationship Id="rId47" Type="http://schemas.openxmlformats.org/officeDocument/2006/relationships/ctrlProp" Target="../ctrlProps/ctrlProp140.xml"/><Relationship Id="rId63" Type="http://schemas.openxmlformats.org/officeDocument/2006/relationships/ctrlProp" Target="../ctrlProps/ctrlProp156.xml"/><Relationship Id="rId68" Type="http://schemas.openxmlformats.org/officeDocument/2006/relationships/ctrlProp" Target="../ctrlProps/ctrlProp161.xml"/><Relationship Id="rId84" Type="http://schemas.openxmlformats.org/officeDocument/2006/relationships/ctrlProp" Target="../ctrlProps/ctrlProp177.xml"/><Relationship Id="rId16" Type="http://schemas.openxmlformats.org/officeDocument/2006/relationships/ctrlProp" Target="../ctrlProps/ctrlProp109.xml"/><Relationship Id="rId11" Type="http://schemas.openxmlformats.org/officeDocument/2006/relationships/ctrlProp" Target="../ctrlProps/ctrlProp104.xml"/><Relationship Id="rId32" Type="http://schemas.openxmlformats.org/officeDocument/2006/relationships/ctrlProp" Target="../ctrlProps/ctrlProp125.xml"/><Relationship Id="rId37" Type="http://schemas.openxmlformats.org/officeDocument/2006/relationships/ctrlProp" Target="../ctrlProps/ctrlProp130.xml"/><Relationship Id="rId53" Type="http://schemas.openxmlformats.org/officeDocument/2006/relationships/ctrlProp" Target="../ctrlProps/ctrlProp146.xml"/><Relationship Id="rId58" Type="http://schemas.openxmlformats.org/officeDocument/2006/relationships/ctrlProp" Target="../ctrlProps/ctrlProp151.xml"/><Relationship Id="rId74" Type="http://schemas.openxmlformats.org/officeDocument/2006/relationships/ctrlProp" Target="../ctrlProps/ctrlProp167.xml"/><Relationship Id="rId79" Type="http://schemas.openxmlformats.org/officeDocument/2006/relationships/ctrlProp" Target="../ctrlProps/ctrlProp172.xml"/><Relationship Id="rId5" Type="http://schemas.openxmlformats.org/officeDocument/2006/relationships/ctrlProp" Target="../ctrlProps/ctrlProp98.xml"/><Relationship Id="rId19" Type="http://schemas.openxmlformats.org/officeDocument/2006/relationships/ctrlProp" Target="../ctrlProps/ctrlProp11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 Id="rId43" Type="http://schemas.openxmlformats.org/officeDocument/2006/relationships/ctrlProp" Target="../ctrlProps/ctrlProp136.xml"/><Relationship Id="rId48" Type="http://schemas.openxmlformats.org/officeDocument/2006/relationships/ctrlProp" Target="../ctrlProps/ctrlProp141.xml"/><Relationship Id="rId56" Type="http://schemas.openxmlformats.org/officeDocument/2006/relationships/ctrlProp" Target="../ctrlProps/ctrlProp149.xml"/><Relationship Id="rId64" Type="http://schemas.openxmlformats.org/officeDocument/2006/relationships/ctrlProp" Target="../ctrlProps/ctrlProp157.xml"/><Relationship Id="rId69" Type="http://schemas.openxmlformats.org/officeDocument/2006/relationships/ctrlProp" Target="../ctrlProps/ctrlProp162.xml"/><Relationship Id="rId77" Type="http://schemas.openxmlformats.org/officeDocument/2006/relationships/ctrlProp" Target="../ctrlProps/ctrlProp170.xml"/><Relationship Id="rId8" Type="http://schemas.openxmlformats.org/officeDocument/2006/relationships/ctrlProp" Target="../ctrlProps/ctrlProp101.xml"/><Relationship Id="rId51" Type="http://schemas.openxmlformats.org/officeDocument/2006/relationships/ctrlProp" Target="../ctrlProps/ctrlProp144.xml"/><Relationship Id="rId72" Type="http://schemas.openxmlformats.org/officeDocument/2006/relationships/ctrlProp" Target="../ctrlProps/ctrlProp165.xml"/><Relationship Id="rId80" Type="http://schemas.openxmlformats.org/officeDocument/2006/relationships/ctrlProp" Target="../ctrlProps/ctrlProp173.xml"/><Relationship Id="rId85" Type="http://schemas.openxmlformats.org/officeDocument/2006/relationships/ctrlProp" Target="../ctrlProps/ctrlProp178.xml"/><Relationship Id="rId3" Type="http://schemas.openxmlformats.org/officeDocument/2006/relationships/vmlDrawing" Target="../drawings/vmlDrawing22.v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38" Type="http://schemas.openxmlformats.org/officeDocument/2006/relationships/ctrlProp" Target="../ctrlProps/ctrlProp131.xml"/><Relationship Id="rId46" Type="http://schemas.openxmlformats.org/officeDocument/2006/relationships/ctrlProp" Target="../ctrlProps/ctrlProp139.xml"/><Relationship Id="rId59" Type="http://schemas.openxmlformats.org/officeDocument/2006/relationships/ctrlProp" Target="../ctrlProps/ctrlProp152.xml"/><Relationship Id="rId67" Type="http://schemas.openxmlformats.org/officeDocument/2006/relationships/ctrlProp" Target="../ctrlProps/ctrlProp160.xml"/><Relationship Id="rId20" Type="http://schemas.openxmlformats.org/officeDocument/2006/relationships/ctrlProp" Target="../ctrlProps/ctrlProp113.xml"/><Relationship Id="rId41" Type="http://schemas.openxmlformats.org/officeDocument/2006/relationships/ctrlProp" Target="../ctrlProps/ctrlProp134.xml"/><Relationship Id="rId54" Type="http://schemas.openxmlformats.org/officeDocument/2006/relationships/ctrlProp" Target="../ctrlProps/ctrlProp147.xml"/><Relationship Id="rId62" Type="http://schemas.openxmlformats.org/officeDocument/2006/relationships/ctrlProp" Target="../ctrlProps/ctrlProp155.xml"/><Relationship Id="rId70" Type="http://schemas.openxmlformats.org/officeDocument/2006/relationships/ctrlProp" Target="../ctrlProps/ctrlProp163.xml"/><Relationship Id="rId75" Type="http://schemas.openxmlformats.org/officeDocument/2006/relationships/ctrlProp" Target="../ctrlProps/ctrlProp168.xml"/><Relationship Id="rId83" Type="http://schemas.openxmlformats.org/officeDocument/2006/relationships/ctrlProp" Target="../ctrlProps/ctrlProp176.xml"/><Relationship Id="rId1" Type="http://schemas.openxmlformats.org/officeDocument/2006/relationships/printerSettings" Target="../printerSettings/printerSettings28.bin"/><Relationship Id="rId6" Type="http://schemas.openxmlformats.org/officeDocument/2006/relationships/ctrlProp" Target="../ctrlProps/ctrlProp99.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36" Type="http://schemas.openxmlformats.org/officeDocument/2006/relationships/ctrlProp" Target="../ctrlProps/ctrlProp129.xml"/><Relationship Id="rId49" Type="http://schemas.openxmlformats.org/officeDocument/2006/relationships/ctrlProp" Target="../ctrlProps/ctrlProp142.xml"/><Relationship Id="rId57" Type="http://schemas.openxmlformats.org/officeDocument/2006/relationships/ctrlProp" Target="../ctrlProps/ctrlProp150.xml"/><Relationship Id="rId10" Type="http://schemas.openxmlformats.org/officeDocument/2006/relationships/ctrlProp" Target="../ctrlProps/ctrlProp103.xml"/><Relationship Id="rId31" Type="http://schemas.openxmlformats.org/officeDocument/2006/relationships/ctrlProp" Target="../ctrlProps/ctrlProp124.xml"/><Relationship Id="rId44" Type="http://schemas.openxmlformats.org/officeDocument/2006/relationships/ctrlProp" Target="../ctrlProps/ctrlProp137.xml"/><Relationship Id="rId52" Type="http://schemas.openxmlformats.org/officeDocument/2006/relationships/ctrlProp" Target="../ctrlProps/ctrlProp145.xml"/><Relationship Id="rId60" Type="http://schemas.openxmlformats.org/officeDocument/2006/relationships/ctrlProp" Target="../ctrlProps/ctrlProp153.xml"/><Relationship Id="rId65" Type="http://schemas.openxmlformats.org/officeDocument/2006/relationships/ctrlProp" Target="../ctrlProps/ctrlProp158.xml"/><Relationship Id="rId73" Type="http://schemas.openxmlformats.org/officeDocument/2006/relationships/ctrlProp" Target="../ctrlProps/ctrlProp166.xml"/><Relationship Id="rId78" Type="http://schemas.openxmlformats.org/officeDocument/2006/relationships/ctrlProp" Target="../ctrlProps/ctrlProp171.xml"/><Relationship Id="rId81" Type="http://schemas.openxmlformats.org/officeDocument/2006/relationships/ctrlProp" Target="../ctrlProps/ctrlProp174.xml"/><Relationship Id="rId86" Type="http://schemas.openxmlformats.org/officeDocument/2006/relationships/comments" Target="../comments20.xml"/><Relationship Id="rId4" Type="http://schemas.openxmlformats.org/officeDocument/2006/relationships/ctrlProp" Target="../ctrlProps/ctrlProp97.xml"/><Relationship Id="rId9" Type="http://schemas.openxmlformats.org/officeDocument/2006/relationships/ctrlProp" Target="../ctrlProps/ctrlProp102.xml"/><Relationship Id="rId13" Type="http://schemas.openxmlformats.org/officeDocument/2006/relationships/ctrlProp" Target="../ctrlProps/ctrlProp106.xml"/><Relationship Id="rId18" Type="http://schemas.openxmlformats.org/officeDocument/2006/relationships/ctrlProp" Target="../ctrlProps/ctrlProp111.xml"/><Relationship Id="rId39" Type="http://schemas.openxmlformats.org/officeDocument/2006/relationships/ctrlProp" Target="../ctrlProps/ctrlProp132.xml"/><Relationship Id="rId34" Type="http://schemas.openxmlformats.org/officeDocument/2006/relationships/ctrlProp" Target="../ctrlProps/ctrlProp127.xml"/><Relationship Id="rId50" Type="http://schemas.openxmlformats.org/officeDocument/2006/relationships/ctrlProp" Target="../ctrlProps/ctrlProp143.xml"/><Relationship Id="rId55" Type="http://schemas.openxmlformats.org/officeDocument/2006/relationships/ctrlProp" Target="../ctrlProps/ctrlProp148.xml"/><Relationship Id="rId76" Type="http://schemas.openxmlformats.org/officeDocument/2006/relationships/ctrlProp" Target="../ctrlProps/ctrlProp169.xml"/><Relationship Id="rId7" Type="http://schemas.openxmlformats.org/officeDocument/2006/relationships/ctrlProp" Target="../ctrlProps/ctrlProp100.xml"/><Relationship Id="rId71" Type="http://schemas.openxmlformats.org/officeDocument/2006/relationships/ctrlProp" Target="../ctrlProps/ctrlProp164.xml"/><Relationship Id="rId2" Type="http://schemas.openxmlformats.org/officeDocument/2006/relationships/drawing" Target="../drawings/drawing23.xml"/><Relationship Id="rId29" Type="http://schemas.openxmlformats.org/officeDocument/2006/relationships/ctrlProp" Target="../ctrlProps/ctrlProp122.xml"/><Relationship Id="rId24" Type="http://schemas.openxmlformats.org/officeDocument/2006/relationships/ctrlProp" Target="../ctrlProps/ctrlProp117.xml"/><Relationship Id="rId40" Type="http://schemas.openxmlformats.org/officeDocument/2006/relationships/ctrlProp" Target="../ctrlProps/ctrlProp133.xml"/><Relationship Id="rId45" Type="http://schemas.openxmlformats.org/officeDocument/2006/relationships/ctrlProp" Target="../ctrlProps/ctrlProp138.xml"/><Relationship Id="rId66" Type="http://schemas.openxmlformats.org/officeDocument/2006/relationships/ctrlProp" Target="../ctrlProps/ctrlProp159.xml"/><Relationship Id="rId61" Type="http://schemas.openxmlformats.org/officeDocument/2006/relationships/ctrlProp" Target="../ctrlProps/ctrlProp154.xml"/><Relationship Id="rId82" Type="http://schemas.openxmlformats.org/officeDocument/2006/relationships/ctrlProp" Target="../ctrlProps/ctrlProp175.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179.xml"/><Relationship Id="rId2" Type="http://schemas.openxmlformats.org/officeDocument/2006/relationships/vmlDrawing" Target="../drawings/vmlDrawing23.vml"/><Relationship Id="rId1" Type="http://schemas.openxmlformats.org/officeDocument/2006/relationships/drawing" Target="../drawings/drawing24.xml"/><Relationship Id="rId4" Type="http://schemas.openxmlformats.org/officeDocument/2006/relationships/comments" Target="../comments2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84.xml"/><Relationship Id="rId3" Type="http://schemas.openxmlformats.org/officeDocument/2006/relationships/vmlDrawing" Target="../drawings/vmlDrawing24.vml"/><Relationship Id="rId7" Type="http://schemas.openxmlformats.org/officeDocument/2006/relationships/ctrlProp" Target="../ctrlProps/ctrlProp183.x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182.xml"/><Relationship Id="rId11" Type="http://schemas.openxmlformats.org/officeDocument/2006/relationships/comments" Target="../comments22.xml"/><Relationship Id="rId5" Type="http://schemas.openxmlformats.org/officeDocument/2006/relationships/ctrlProp" Target="../ctrlProps/ctrlProp181.xml"/><Relationship Id="rId10" Type="http://schemas.openxmlformats.org/officeDocument/2006/relationships/ctrlProp" Target="../ctrlProps/ctrlProp186.xml"/><Relationship Id="rId4" Type="http://schemas.openxmlformats.org/officeDocument/2006/relationships/ctrlProp" Target="../ctrlProps/ctrlProp180.xml"/><Relationship Id="rId9" Type="http://schemas.openxmlformats.org/officeDocument/2006/relationships/ctrlProp" Target="../ctrlProps/ctrlProp18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31.bin"/><Relationship Id="rId5" Type="http://schemas.openxmlformats.org/officeDocument/2006/relationships/comments" Target="../comments23.xml"/><Relationship Id="rId4" Type="http://schemas.openxmlformats.org/officeDocument/2006/relationships/ctrlProp" Target="../ctrlProps/ctrlProp18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1">
    <tabColor theme="2"/>
    <pageSetUpPr fitToPage="1"/>
  </sheetPr>
  <dimension ref="A1:G55"/>
  <sheetViews>
    <sheetView tabSelected="1" workbookViewId="0">
      <selection activeCell="J24" sqref="J24"/>
    </sheetView>
  </sheetViews>
  <sheetFormatPr defaultColWidth="9.140625" defaultRowHeight="15" x14ac:dyDescent="0.25"/>
  <cols>
    <col min="1" max="1" width="20.5703125" style="50" customWidth="1"/>
    <col min="2" max="2" width="32.85546875" style="50" customWidth="1"/>
    <col min="3" max="3" width="30.140625" style="50" customWidth="1"/>
    <col min="4" max="4" width="17.7109375" style="50" customWidth="1"/>
    <col min="5" max="5" width="1.140625" style="50" customWidth="1"/>
    <col min="6" max="6" width="16.5703125" style="50" customWidth="1"/>
    <col min="7" max="7" width="25.28515625" style="50" customWidth="1"/>
    <col min="8" max="16384" width="9.140625" style="50"/>
  </cols>
  <sheetData>
    <row r="1" spans="1:7" ht="27.75" x14ac:dyDescent="0.4">
      <c r="A1" s="854" t="s">
        <v>408</v>
      </c>
      <c r="B1" s="855"/>
      <c r="C1" s="855"/>
      <c r="D1" s="855"/>
      <c r="E1" s="855"/>
      <c r="F1" s="855"/>
      <c r="G1" s="856"/>
    </row>
    <row r="2" spans="1:7" ht="16.5" thickBot="1" x14ac:dyDescent="0.3">
      <c r="A2" s="656" t="s">
        <v>283</v>
      </c>
      <c r="B2" s="857"/>
      <c r="C2" s="857"/>
      <c r="D2" s="657" t="s">
        <v>284</v>
      </c>
      <c r="E2" s="658"/>
      <c r="F2" s="858"/>
      <c r="G2" s="859"/>
    </row>
    <row r="3" spans="1:7" x14ac:dyDescent="0.25">
      <c r="A3" s="860" t="s">
        <v>285</v>
      </c>
      <c r="B3" s="861"/>
      <c r="C3" s="648"/>
      <c r="D3" s="851" t="s">
        <v>309</v>
      </c>
      <c r="E3" s="852"/>
      <c r="F3" s="852"/>
      <c r="G3" s="853"/>
    </row>
    <row r="4" spans="1:7" x14ac:dyDescent="0.25">
      <c r="A4" s="849" t="s">
        <v>286</v>
      </c>
      <c r="B4" s="850"/>
      <c r="C4" s="648"/>
      <c r="D4" s="851" t="s">
        <v>288</v>
      </c>
      <c r="E4" s="852"/>
      <c r="F4" s="852"/>
      <c r="G4" s="853"/>
    </row>
    <row r="5" spans="1:7" x14ac:dyDescent="0.25">
      <c r="A5" s="864" t="s">
        <v>287</v>
      </c>
      <c r="B5" s="865"/>
      <c r="C5" s="648"/>
      <c r="D5" s="851" t="s">
        <v>288</v>
      </c>
      <c r="E5" s="866"/>
      <c r="F5" s="866"/>
      <c r="G5" s="659"/>
    </row>
    <row r="6" spans="1:7" x14ac:dyDescent="0.25">
      <c r="A6" s="789" t="s">
        <v>289</v>
      </c>
      <c r="B6" s="790"/>
      <c r="C6" s="648"/>
      <c r="D6" s="851" t="s">
        <v>288</v>
      </c>
      <c r="E6" s="866"/>
      <c r="F6" s="866"/>
      <c r="G6" s="659"/>
    </row>
    <row r="7" spans="1:7" ht="15.75" thickBot="1" x14ac:dyDescent="0.3">
      <c r="A7" s="867" t="s">
        <v>250</v>
      </c>
      <c r="B7" s="868"/>
      <c r="C7" s="648"/>
      <c r="D7" s="869" t="s">
        <v>288</v>
      </c>
      <c r="E7" s="866"/>
      <c r="F7" s="866"/>
      <c r="G7" s="870"/>
    </row>
    <row r="8" spans="1:7" ht="15.75" thickBot="1" x14ac:dyDescent="0.3">
      <c r="A8" s="871" t="s">
        <v>290</v>
      </c>
      <c r="B8" s="872"/>
      <c r="C8" s="794">
        <f>SUM(C3:C7)</f>
        <v>0</v>
      </c>
      <c r="D8" s="795"/>
      <c r="E8" s="796"/>
      <c r="F8" s="873"/>
      <c r="G8" s="874"/>
    </row>
    <row r="9" spans="1:7" ht="15.75" thickBot="1" x14ac:dyDescent="0.3">
      <c r="A9" s="875" t="s">
        <v>291</v>
      </c>
      <c r="B9" s="873"/>
      <c r="C9" s="876" t="s">
        <v>292</v>
      </c>
      <c r="D9" s="877"/>
      <c r="E9" s="797"/>
      <c r="F9" s="798"/>
      <c r="G9" s="646"/>
    </row>
    <row r="10" spans="1:7" x14ac:dyDescent="0.25">
      <c r="A10" s="660" t="s">
        <v>293</v>
      </c>
      <c r="B10" s="794"/>
      <c r="C10" s="878"/>
      <c r="D10" s="879"/>
      <c r="E10" s="799"/>
      <c r="F10" s="661" t="s">
        <v>294</v>
      </c>
      <c r="G10" s="646"/>
    </row>
    <row r="11" spans="1:7" x14ac:dyDescent="0.25">
      <c r="A11" s="662" t="s">
        <v>295</v>
      </c>
      <c r="B11" s="648"/>
      <c r="C11" s="862"/>
      <c r="D11" s="863"/>
      <c r="E11" s="800"/>
      <c r="F11" s="880" t="str">
        <f>IF(OR(C8=0,B15=0),"",SUM(B15/C8))</f>
        <v/>
      </c>
      <c r="G11" s="663"/>
    </row>
    <row r="12" spans="1:7" ht="15.75" thickBot="1" x14ac:dyDescent="0.3">
      <c r="A12" s="662" t="s">
        <v>296</v>
      </c>
      <c r="B12" s="648"/>
      <c r="C12" s="862"/>
      <c r="D12" s="863"/>
      <c r="E12" s="800"/>
      <c r="F12" s="881"/>
      <c r="G12" s="668"/>
    </row>
    <row r="13" spans="1:7" x14ac:dyDescent="0.25">
      <c r="A13" s="662" t="s">
        <v>297</v>
      </c>
      <c r="B13" s="648"/>
      <c r="C13" s="862"/>
      <c r="D13" s="863"/>
      <c r="E13" s="800"/>
      <c r="F13" s="661" t="s">
        <v>298</v>
      </c>
      <c r="G13" s="646"/>
    </row>
    <row r="14" spans="1:7" ht="15.75" thickBot="1" x14ac:dyDescent="0.3">
      <c r="A14" s="664" t="s">
        <v>299</v>
      </c>
      <c r="B14" s="801"/>
      <c r="C14" s="906"/>
      <c r="D14" s="907"/>
      <c r="E14" s="802"/>
      <c r="F14" s="880" t="str">
        <f>IF(C8=0,"",SUM(B22/C8))</f>
        <v/>
      </c>
      <c r="G14" s="792"/>
    </row>
    <row r="15" spans="1:7" ht="15.75" thickBot="1" x14ac:dyDescent="0.3">
      <c r="A15" s="803" t="s">
        <v>301</v>
      </c>
      <c r="B15" s="649">
        <f>SUM(B10:B14)</f>
        <v>0</v>
      </c>
      <c r="C15" s="896" t="s">
        <v>300</v>
      </c>
      <c r="D15" s="896"/>
      <c r="E15" s="804"/>
      <c r="F15" s="881"/>
      <c r="G15" s="646"/>
    </row>
    <row r="16" spans="1:7" x14ac:dyDescent="0.25">
      <c r="A16" s="665"/>
      <c r="B16" s="805"/>
      <c r="C16" s="896"/>
      <c r="D16" s="896"/>
      <c r="E16" s="804"/>
      <c r="F16" s="806"/>
      <c r="G16" s="646"/>
    </row>
    <row r="17" spans="1:7" ht="15.75" thickBot="1" x14ac:dyDescent="0.3">
      <c r="A17" s="793" t="s">
        <v>302</v>
      </c>
      <c r="B17" s="805"/>
      <c r="C17" s="804"/>
      <c r="D17" s="804"/>
      <c r="E17" s="804"/>
      <c r="F17" s="806"/>
      <c r="G17" s="646"/>
    </row>
    <row r="18" spans="1:7" x14ac:dyDescent="0.25">
      <c r="A18" s="666" t="s">
        <v>303</v>
      </c>
      <c r="B18" s="647"/>
      <c r="C18" s="897" t="s">
        <v>304</v>
      </c>
      <c r="D18" s="898"/>
      <c r="E18" s="899"/>
      <c r="F18" s="899"/>
      <c r="G18" s="900"/>
    </row>
    <row r="19" spans="1:7" ht="15.75" thickBot="1" x14ac:dyDescent="0.3">
      <c r="A19" s="791" t="s">
        <v>305</v>
      </c>
      <c r="B19" s="650"/>
      <c r="C19" s="898" t="s">
        <v>288</v>
      </c>
      <c r="D19" s="898"/>
      <c r="E19" s="807"/>
      <c r="F19" s="808"/>
      <c r="G19" s="646"/>
    </row>
    <row r="20" spans="1:7" ht="15.75" thickBot="1" x14ac:dyDescent="0.3">
      <c r="A20" s="809" t="s">
        <v>306</v>
      </c>
      <c r="B20" s="651">
        <f>SUM(B18:B19)</f>
        <v>0</v>
      </c>
      <c r="C20" s="799"/>
      <c r="D20" s="810"/>
      <c r="E20" s="811"/>
      <c r="F20" s="799"/>
      <c r="G20" s="646"/>
    </row>
    <row r="21" spans="1:7" ht="15.75" thickBot="1" x14ac:dyDescent="0.3">
      <c r="A21" s="788"/>
      <c r="B21" s="812"/>
      <c r="C21" s="813"/>
      <c r="D21" s="814"/>
      <c r="E21" s="811"/>
      <c r="F21" s="799"/>
      <c r="G21" s="646"/>
    </row>
    <row r="22" spans="1:7" ht="15.75" thickBot="1" x14ac:dyDescent="0.3">
      <c r="A22" s="815" t="s">
        <v>307</v>
      </c>
      <c r="B22" s="794">
        <f>SUM(B15,B20)</f>
        <v>0</v>
      </c>
      <c r="C22" s="813"/>
      <c r="D22" s="814"/>
      <c r="E22" s="811"/>
      <c r="F22" s="799"/>
      <c r="G22" s="646"/>
    </row>
    <row r="23" spans="1:7" x14ac:dyDescent="0.25">
      <c r="A23" s="816"/>
      <c r="B23" s="814"/>
      <c r="C23" s="813"/>
      <c r="D23" s="814"/>
      <c r="E23" s="811"/>
      <c r="F23" s="799"/>
      <c r="G23" s="646"/>
    </row>
    <row r="24" spans="1:7" ht="15.75" thickBot="1" x14ac:dyDescent="0.3">
      <c r="A24" s="817"/>
      <c r="B24" s="818" t="s">
        <v>409</v>
      </c>
      <c r="C24" s="799"/>
      <c r="D24" s="814"/>
      <c r="E24" s="811"/>
      <c r="F24" s="799"/>
      <c r="G24" s="646"/>
    </row>
    <row r="25" spans="1:7" ht="15.75" thickBot="1" x14ac:dyDescent="0.3">
      <c r="A25" s="819" t="s">
        <v>410</v>
      </c>
      <c r="B25" s="794">
        <f>SUM(C8)</f>
        <v>0</v>
      </c>
      <c r="C25" s="813"/>
      <c r="D25" s="814"/>
      <c r="E25" s="811"/>
      <c r="F25" s="799"/>
      <c r="G25" s="646"/>
    </row>
    <row r="26" spans="1:7" ht="15.75" thickBot="1" x14ac:dyDescent="0.3">
      <c r="A26" s="819" t="s">
        <v>411</v>
      </c>
      <c r="B26" s="794">
        <f>SUM(B22)</f>
        <v>0</v>
      </c>
      <c r="C26" s="813"/>
      <c r="D26" s="814"/>
      <c r="E26" s="811"/>
      <c r="F26" s="799"/>
      <c r="G26" s="646"/>
    </row>
    <row r="27" spans="1:7" ht="15.75" x14ac:dyDescent="0.25">
      <c r="A27" s="820" t="s">
        <v>412</v>
      </c>
      <c r="B27" s="821">
        <f>SUM(B25-B26)</f>
        <v>0</v>
      </c>
      <c r="C27" s="813" t="s">
        <v>413</v>
      </c>
      <c r="D27" s="814"/>
      <c r="E27" s="811"/>
      <c r="F27" s="799"/>
      <c r="G27" s="646"/>
    </row>
    <row r="28" spans="1:7" x14ac:dyDescent="0.25">
      <c r="A28" s="667"/>
      <c r="B28" s="799"/>
      <c r="C28" s="799"/>
      <c r="D28" s="822"/>
      <c r="E28" s="810"/>
      <c r="F28" s="823"/>
      <c r="G28" s="663"/>
    </row>
    <row r="29" spans="1:7" x14ac:dyDescent="0.25">
      <c r="A29" s="824" t="s">
        <v>414</v>
      </c>
      <c r="B29" s="825"/>
      <c r="C29" s="825"/>
      <c r="D29" s="825"/>
      <c r="E29" s="826"/>
      <c r="F29" s="827"/>
      <c r="G29" s="663"/>
    </row>
    <row r="30" spans="1:7" ht="25.5" x14ac:dyDescent="0.25">
      <c r="A30" s="828" t="s">
        <v>415</v>
      </c>
      <c r="B30" s="829"/>
      <c r="C30" s="828" t="s">
        <v>416</v>
      </c>
      <c r="D30" s="830"/>
      <c r="E30" s="831"/>
      <c r="F30" s="827"/>
      <c r="G30" s="663"/>
    </row>
    <row r="31" spans="1:7" ht="51" x14ac:dyDescent="0.25">
      <c r="A31" s="819" t="s">
        <v>417</v>
      </c>
      <c r="B31" s="832"/>
      <c r="C31" s="819" t="s">
        <v>418</v>
      </c>
      <c r="D31" s="833"/>
      <c r="E31" s="834"/>
      <c r="F31" s="799"/>
      <c r="G31" s="663"/>
    </row>
    <row r="32" spans="1:7" ht="64.5" thickBot="1" x14ac:dyDescent="0.3">
      <c r="A32" s="819" t="s">
        <v>419</v>
      </c>
      <c r="B32" s="832"/>
      <c r="C32" s="835" t="s">
        <v>420</v>
      </c>
      <c r="D32" s="836"/>
      <c r="E32" s="837"/>
      <c r="F32" s="838"/>
      <c r="G32" s="779"/>
    </row>
    <row r="33" spans="1:7" x14ac:dyDescent="0.25">
      <c r="A33" s="839" t="s">
        <v>421</v>
      </c>
      <c r="B33" s="832"/>
      <c r="C33" s="819" t="s">
        <v>422</v>
      </c>
      <c r="D33" s="833"/>
      <c r="E33" s="834"/>
      <c r="F33" s="781"/>
      <c r="G33" s="782"/>
    </row>
    <row r="34" spans="1:7" x14ac:dyDescent="0.25">
      <c r="A34" s="824" t="s">
        <v>423</v>
      </c>
      <c r="B34" s="825"/>
      <c r="C34" s="825"/>
      <c r="D34" s="825"/>
      <c r="E34" s="826"/>
      <c r="F34" s="840"/>
      <c r="G34" s="784"/>
    </row>
    <row r="35" spans="1:7" ht="51" x14ac:dyDescent="0.25">
      <c r="A35" s="819" t="s">
        <v>417</v>
      </c>
      <c r="B35" s="832"/>
      <c r="C35" s="819" t="s">
        <v>418</v>
      </c>
      <c r="D35" s="833"/>
      <c r="E35" s="834"/>
      <c r="F35" s="840"/>
      <c r="G35" s="784"/>
    </row>
    <row r="36" spans="1:7" x14ac:dyDescent="0.25">
      <c r="A36" s="839" t="s">
        <v>424</v>
      </c>
      <c r="B36" s="832"/>
      <c r="C36" s="819" t="s">
        <v>422</v>
      </c>
      <c r="D36" s="833"/>
      <c r="E36" s="834"/>
      <c r="F36" s="840"/>
      <c r="G36" s="784"/>
    </row>
    <row r="37" spans="1:7" x14ac:dyDescent="0.25">
      <c r="A37" s="841"/>
      <c r="B37" s="842"/>
      <c r="C37" s="842"/>
      <c r="D37" s="827"/>
      <c r="E37" s="810"/>
      <c r="F37" s="840"/>
      <c r="G37" s="784"/>
    </row>
    <row r="38" spans="1:7" x14ac:dyDescent="0.25">
      <c r="A38" s="841"/>
      <c r="B38" s="842"/>
      <c r="C38" s="842"/>
      <c r="D38" s="827"/>
      <c r="E38" s="810"/>
      <c r="F38" s="840"/>
      <c r="G38" s="843"/>
    </row>
    <row r="39" spans="1:7" x14ac:dyDescent="0.25">
      <c r="A39" s="667"/>
      <c r="B39" s="799"/>
      <c r="C39" s="799"/>
      <c r="D39" s="810"/>
      <c r="E39" s="810"/>
      <c r="F39" s="840"/>
      <c r="G39" s="843"/>
    </row>
    <row r="40" spans="1:7" ht="21" thickBot="1" x14ac:dyDescent="0.35">
      <c r="A40" s="669"/>
      <c r="B40" s="670"/>
      <c r="C40" s="671" t="s">
        <v>308</v>
      </c>
      <c r="D40" s="838"/>
      <c r="E40" s="838"/>
      <c r="F40" s="786"/>
      <c r="G40" s="787"/>
    </row>
    <row r="41" spans="1:7" x14ac:dyDescent="0.25">
      <c r="A41" s="780"/>
      <c r="B41" s="781"/>
      <c r="C41" s="781"/>
      <c r="D41" s="781"/>
      <c r="E41" s="781"/>
      <c r="F41" s="781"/>
      <c r="G41" s="782"/>
    </row>
    <row r="42" spans="1:7" x14ac:dyDescent="0.25">
      <c r="A42" s="783"/>
      <c r="B42" s="840"/>
      <c r="C42" s="840"/>
      <c r="D42" s="840"/>
      <c r="E42" s="840"/>
      <c r="F42" s="840"/>
      <c r="G42" s="784"/>
    </row>
    <row r="43" spans="1:7" x14ac:dyDescent="0.25">
      <c r="A43" s="783"/>
      <c r="B43" s="840"/>
      <c r="C43" s="840"/>
      <c r="D43" s="840"/>
      <c r="E43" s="840"/>
      <c r="F43" s="840"/>
      <c r="G43" s="784"/>
    </row>
    <row r="44" spans="1:7" x14ac:dyDescent="0.25">
      <c r="A44" s="783"/>
      <c r="B44" s="840"/>
      <c r="C44" s="840"/>
      <c r="D44" s="840"/>
      <c r="E44" s="840"/>
      <c r="F44" s="840"/>
      <c r="G44" s="844"/>
    </row>
    <row r="45" spans="1:7" x14ac:dyDescent="0.25">
      <c r="A45" s="783" t="s">
        <v>425</v>
      </c>
      <c r="B45" s="840"/>
      <c r="C45" s="840"/>
      <c r="D45" s="840"/>
      <c r="E45" s="840"/>
      <c r="F45" s="840" t="s">
        <v>426</v>
      </c>
      <c r="G45" s="844"/>
    </row>
    <row r="46" spans="1:7" ht="15.75" thickBot="1" x14ac:dyDescent="0.3">
      <c r="A46" s="785"/>
      <c r="B46" s="786"/>
      <c r="C46" s="786"/>
      <c r="D46" s="786"/>
      <c r="E46" s="786"/>
      <c r="F46" s="786"/>
      <c r="G46" s="787"/>
    </row>
    <row r="47" spans="1:7" ht="15.75" thickBot="1" x14ac:dyDescent="0.3">
      <c r="A47" s="891"/>
      <c r="B47" s="892"/>
      <c r="C47" s="652"/>
      <c r="D47" s="893"/>
      <c r="E47" s="894"/>
      <c r="F47" s="895"/>
      <c r="G47" s="653"/>
    </row>
    <row r="48" spans="1:7" ht="15.75" thickBot="1" x14ac:dyDescent="0.3">
      <c r="A48" s="901" t="s">
        <v>60</v>
      </c>
      <c r="B48" s="902"/>
      <c r="C48" s="651">
        <f>SUM(C42:C47)</f>
        <v>0</v>
      </c>
      <c r="D48" s="903"/>
      <c r="E48" s="904"/>
      <c r="F48" s="904"/>
      <c r="G48" s="905"/>
    </row>
    <row r="49" spans="1:7" ht="21" thickBot="1" x14ac:dyDescent="0.35">
      <c r="A49" s="669"/>
      <c r="B49" s="670"/>
      <c r="C49" s="671" t="s">
        <v>308</v>
      </c>
      <c r="D49" s="904"/>
      <c r="E49" s="904"/>
      <c r="F49" s="904"/>
      <c r="G49" s="905"/>
    </row>
    <row r="50" spans="1:7" x14ac:dyDescent="0.25">
      <c r="A50" s="882"/>
      <c r="B50" s="883"/>
      <c r="C50" s="883"/>
      <c r="D50" s="883"/>
      <c r="E50" s="883"/>
      <c r="F50" s="883"/>
      <c r="G50" s="884"/>
    </row>
    <row r="51" spans="1:7" x14ac:dyDescent="0.25">
      <c r="A51" s="885"/>
      <c r="B51" s="886"/>
      <c r="C51" s="886"/>
      <c r="D51" s="886"/>
      <c r="E51" s="886"/>
      <c r="F51" s="886"/>
      <c r="G51" s="887"/>
    </row>
    <row r="52" spans="1:7" x14ac:dyDescent="0.25">
      <c r="A52" s="885"/>
      <c r="B52" s="886"/>
      <c r="C52" s="886"/>
      <c r="D52" s="886"/>
      <c r="E52" s="886"/>
      <c r="F52" s="886"/>
      <c r="G52" s="887"/>
    </row>
    <row r="53" spans="1:7" x14ac:dyDescent="0.25">
      <c r="A53" s="885"/>
      <c r="B53" s="886"/>
      <c r="C53" s="886"/>
      <c r="D53" s="886"/>
      <c r="E53" s="886"/>
      <c r="F53" s="886"/>
      <c r="G53" s="887"/>
    </row>
    <row r="54" spans="1:7" x14ac:dyDescent="0.25">
      <c r="A54" s="885"/>
      <c r="B54" s="886"/>
      <c r="C54" s="886"/>
      <c r="D54" s="886"/>
      <c r="E54" s="886"/>
      <c r="F54" s="886"/>
      <c r="G54" s="887"/>
    </row>
    <row r="55" spans="1:7" ht="15.75" thickBot="1" x14ac:dyDescent="0.3">
      <c r="A55" s="888"/>
      <c r="B55" s="889"/>
      <c r="C55" s="889"/>
      <c r="D55" s="889"/>
      <c r="E55" s="889"/>
      <c r="F55" s="889"/>
      <c r="G55" s="890"/>
    </row>
  </sheetData>
  <sheetProtection selectLockedCells="1"/>
  <mergeCells count="32">
    <mergeCell ref="A50:G55"/>
    <mergeCell ref="A47:B47"/>
    <mergeCell ref="D47:F47"/>
    <mergeCell ref="F14:F15"/>
    <mergeCell ref="C15:D15"/>
    <mergeCell ref="C16:D16"/>
    <mergeCell ref="C18:G18"/>
    <mergeCell ref="A48:B48"/>
    <mergeCell ref="D48:G49"/>
    <mergeCell ref="C19:D19"/>
    <mergeCell ref="C14:D14"/>
    <mergeCell ref="C13:D13"/>
    <mergeCell ref="A5:B5"/>
    <mergeCell ref="D5:F5"/>
    <mergeCell ref="D6:F6"/>
    <mergeCell ref="A7:B7"/>
    <mergeCell ref="D7:G7"/>
    <mergeCell ref="A8:B8"/>
    <mergeCell ref="F8:G8"/>
    <mergeCell ref="A9:B9"/>
    <mergeCell ref="C9:D9"/>
    <mergeCell ref="C10:D10"/>
    <mergeCell ref="C11:D11"/>
    <mergeCell ref="C12:D12"/>
    <mergeCell ref="F11:F12"/>
    <mergeCell ref="A4:B4"/>
    <mergeCell ref="D4:G4"/>
    <mergeCell ref="A1:G1"/>
    <mergeCell ref="B2:C2"/>
    <mergeCell ref="F2:G2"/>
    <mergeCell ref="A3:B3"/>
    <mergeCell ref="D3:G3"/>
  </mergeCells>
  <pageMargins left="0.25" right="0.25" top="0.75" bottom="0.75" header="0.3" footer="0.3"/>
  <pageSetup scale="81"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D76"/>
  <sheetViews>
    <sheetView showGridLines="0" zoomScale="83" zoomScaleNormal="83" workbookViewId="0">
      <selection activeCell="Y26" sqref="Y26"/>
    </sheetView>
  </sheetViews>
  <sheetFormatPr defaultColWidth="8.85546875" defaultRowHeight="15.75" x14ac:dyDescent="0.25"/>
  <cols>
    <col min="1" max="1" width="1.42578125" style="196" customWidth="1"/>
    <col min="2" max="2" width="20.28515625" style="174" customWidth="1"/>
    <col min="3" max="3" width="13.140625" style="174" customWidth="1"/>
    <col min="4" max="4" width="1.28515625" style="174" customWidth="1"/>
    <col min="5" max="5" width="10.7109375" style="174" customWidth="1"/>
    <col min="6" max="6" width="1" style="174" customWidth="1"/>
    <col min="7" max="7" width="13.42578125" style="174" customWidth="1"/>
    <col min="8" max="8" width="3.140625" style="174" customWidth="1"/>
    <col min="9" max="9" width="14.28515625" style="170" customWidth="1"/>
    <col min="10" max="10" width="1.28515625" style="170" customWidth="1"/>
    <col min="11" max="11" width="2.28515625" style="170" customWidth="1"/>
    <col min="12" max="12" width="14.42578125" style="170" customWidth="1"/>
    <col min="13" max="13" width="1.5703125" style="170" customWidth="1"/>
    <col min="14" max="14" width="12.42578125" style="170" customWidth="1"/>
    <col min="15" max="15" width="1.42578125" style="170" customWidth="1"/>
    <col min="16" max="16" width="16.5703125" style="183" customWidth="1"/>
    <col min="17" max="17" width="1.85546875" style="198" customWidth="1"/>
    <col min="18" max="18" width="2.5703125" style="167" customWidth="1"/>
    <col min="19" max="19" width="12" style="198" customWidth="1"/>
    <col min="20" max="20" width="22.28515625" style="168" customWidth="1"/>
    <col min="21" max="21" width="10.7109375" style="169" bestFit="1" customWidth="1"/>
    <col min="22" max="22" width="1.140625" style="204" customWidth="1"/>
    <col min="23" max="23" width="8.85546875" style="199"/>
    <col min="24" max="24" width="2.42578125" style="199" customWidth="1"/>
    <col min="25" max="25" width="8.85546875" style="196"/>
    <col min="26" max="26" width="2.5703125" style="196" customWidth="1"/>
    <col min="27" max="28" width="8.85546875" style="206"/>
    <col min="29" max="30" width="8.85546875" style="196"/>
    <col min="31" max="16384" width="8.85546875" style="172"/>
  </cols>
  <sheetData>
    <row r="1" spans="1:30" ht="18" customHeight="1" x14ac:dyDescent="0.2">
      <c r="B1" s="1057" t="s">
        <v>239</v>
      </c>
      <c r="C1" s="1057"/>
      <c r="D1" s="1057"/>
      <c r="E1" s="1057"/>
      <c r="F1" s="404"/>
      <c r="G1" s="404"/>
      <c r="H1" s="1051" t="s">
        <v>105</v>
      </c>
      <c r="I1" s="1051"/>
      <c r="J1" s="1050" t="str">
        <f>IF(Input!C1=0,"",Input!C1)</f>
        <v/>
      </c>
      <c r="K1" s="1050"/>
      <c r="L1" s="1050"/>
      <c r="M1" s="1051" t="s">
        <v>37</v>
      </c>
      <c r="N1" s="1051"/>
      <c r="O1" s="1054" t="str">
        <f>IF(Input!I5=0,"",Input!I5)</f>
        <v/>
      </c>
      <c r="P1" s="1054"/>
      <c r="Q1" s="585"/>
      <c r="R1" s="1048" t="s">
        <v>270</v>
      </c>
      <c r="S1" s="585"/>
      <c r="T1" s="585"/>
      <c r="U1" s="198"/>
      <c r="V1" s="199"/>
      <c r="W1" s="207">
        <v>2011</v>
      </c>
      <c r="X1" s="204"/>
      <c r="Y1" s="199"/>
      <c r="Z1" s="199"/>
      <c r="AA1" s="196"/>
      <c r="AB1" s="196"/>
      <c r="AC1" s="206"/>
      <c r="AD1" s="206"/>
    </row>
    <row r="2" spans="1:30" ht="18.600000000000001" customHeight="1" x14ac:dyDescent="0.2">
      <c r="B2" s="1057"/>
      <c r="C2" s="1057"/>
      <c r="D2" s="1057"/>
      <c r="E2" s="1057"/>
      <c r="F2" s="404"/>
      <c r="G2" s="404"/>
      <c r="H2" s="1051" t="s">
        <v>104</v>
      </c>
      <c r="I2" s="1051"/>
      <c r="J2" s="1052" t="str">
        <f>IF(Input!C3=0,"",Input!C3)</f>
        <v/>
      </c>
      <c r="K2" s="1052"/>
      <c r="L2" s="1052"/>
      <c r="M2" s="1051" t="s">
        <v>90</v>
      </c>
      <c r="N2" s="1051"/>
      <c r="O2" s="1053" t="str">
        <f>IF(Input!I1=0,"",Input!I1)</f>
        <v/>
      </c>
      <c r="P2" s="1053"/>
      <c r="Q2" s="196"/>
      <c r="R2" s="1048"/>
      <c r="S2" s="196"/>
      <c r="T2" s="420"/>
      <c r="U2" s="198"/>
      <c r="V2" s="199"/>
      <c r="W2" s="207">
        <v>2010</v>
      </c>
      <c r="X2" s="204"/>
      <c r="Y2" s="199"/>
      <c r="Z2" s="199"/>
      <c r="AA2" s="196"/>
      <c r="AB2" s="196"/>
      <c r="AC2" s="206"/>
      <c r="AD2" s="206"/>
    </row>
    <row r="3" spans="1:30" ht="15" customHeight="1" x14ac:dyDescent="0.2">
      <c r="B3" s="1057"/>
      <c r="C3" s="1057"/>
      <c r="D3" s="1057"/>
      <c r="E3" s="1057"/>
      <c r="F3" s="404"/>
      <c r="G3" s="404"/>
      <c r="H3" s="1051" t="s">
        <v>89</v>
      </c>
      <c r="I3" s="1051"/>
      <c r="J3" s="1052" t="str">
        <f>IF(Input!G1=0,"",Input!G1)</f>
        <v/>
      </c>
      <c r="K3" s="1052"/>
      <c r="L3" s="1052"/>
      <c r="M3" s="1051" t="s">
        <v>36</v>
      </c>
      <c r="N3" s="1051"/>
      <c r="O3" s="1059" t="str">
        <f>IF(Input!C5=0,"",Input!C5)</f>
        <v/>
      </c>
      <c r="P3" s="1059"/>
      <c r="Q3" s="584"/>
      <c r="R3" s="1048"/>
      <c r="S3" s="584"/>
      <c r="T3" s="584"/>
      <c r="U3" s="198"/>
      <c r="V3" s="199"/>
      <c r="W3" s="207">
        <v>2009</v>
      </c>
      <c r="X3" s="204"/>
      <c r="Y3" s="199"/>
      <c r="Z3" s="199"/>
      <c r="AA3" s="196"/>
      <c r="AB3" s="196"/>
      <c r="AC3" s="206"/>
      <c r="AD3" s="206"/>
    </row>
    <row r="4" spans="1:30" ht="5.45" hidden="1" customHeight="1" thickBot="1" x14ac:dyDescent="0.3">
      <c r="B4" s="1057"/>
      <c r="C4" s="1057"/>
      <c r="D4" s="1057"/>
      <c r="E4" s="1057"/>
      <c r="F4" s="404"/>
      <c r="G4" s="404"/>
      <c r="I4" s="174"/>
      <c r="J4" s="174"/>
      <c r="K4" s="174"/>
      <c r="L4" s="168">
        <v>21</v>
      </c>
      <c r="M4" s="168"/>
      <c r="P4" s="170"/>
      <c r="Q4" s="196"/>
      <c r="R4" s="1048"/>
      <c r="S4" s="196"/>
      <c r="T4" s="420"/>
      <c r="U4" s="198"/>
      <c r="V4" s="199"/>
      <c r="W4" s="200">
        <v>2008</v>
      </c>
      <c r="X4" s="204"/>
      <c r="Y4" s="199"/>
      <c r="Z4" s="199"/>
      <c r="AA4" s="196"/>
      <c r="AB4" s="196"/>
      <c r="AC4" s="206"/>
      <c r="AD4" s="206"/>
    </row>
    <row r="5" spans="1:30" s="196" customFormat="1" ht="9.6" customHeight="1" x14ac:dyDescent="0.25">
      <c r="B5" s="454"/>
      <c r="C5" s="454"/>
      <c r="D5" s="454"/>
      <c r="E5" s="454"/>
      <c r="F5" s="455"/>
      <c r="G5" s="455"/>
      <c r="H5" s="455"/>
      <c r="I5" s="455"/>
      <c r="J5" s="455"/>
      <c r="K5" s="455"/>
      <c r="L5" s="455"/>
      <c r="M5" s="455"/>
      <c r="N5" s="455"/>
      <c r="O5" s="455"/>
      <c r="P5" s="455"/>
      <c r="Q5" s="289"/>
      <c r="R5" s="1048"/>
      <c r="S5" s="289"/>
      <c r="T5" s="201"/>
      <c r="U5" s="199"/>
      <c r="V5" s="199"/>
      <c r="W5" s="199"/>
      <c r="X5" s="199"/>
      <c r="AA5" s="206"/>
      <c r="AB5" s="206"/>
    </row>
    <row r="6" spans="1:30" ht="20.45" customHeight="1" x14ac:dyDescent="0.25">
      <c r="B6" s="1058" t="s">
        <v>126</v>
      </c>
      <c r="C6" s="1058"/>
      <c r="D6" s="1058"/>
      <c r="E6" s="1058"/>
      <c r="F6" s="1058"/>
      <c r="G6" s="1058"/>
      <c r="H6" s="1058"/>
      <c r="I6" s="1058"/>
      <c r="J6" s="1058"/>
      <c r="K6" s="1058"/>
      <c r="L6" s="1058"/>
      <c r="M6" s="1058"/>
      <c r="N6" s="1058"/>
      <c r="O6" s="1058"/>
      <c r="P6" s="1058"/>
      <c r="Q6" s="289"/>
      <c r="R6" s="1048"/>
      <c r="S6" s="289"/>
      <c r="T6" s="199"/>
      <c r="U6" s="199"/>
      <c r="V6" s="199"/>
    </row>
    <row r="7" spans="1:30" ht="28.9" customHeight="1" x14ac:dyDescent="0.25">
      <c r="B7" s="175"/>
      <c r="C7" s="175"/>
      <c r="D7" s="175"/>
      <c r="E7" s="175"/>
      <c r="F7" s="175"/>
      <c r="G7" s="175"/>
      <c r="H7" s="176" t="s">
        <v>103</v>
      </c>
      <c r="I7" s="6">
        <f>Input!C9</f>
        <v>2023</v>
      </c>
      <c r="J7" s="1070" t="s">
        <v>103</v>
      </c>
      <c r="K7" s="1070"/>
      <c r="L7" s="6">
        <f>I7-1</f>
        <v>2022</v>
      </c>
      <c r="M7" s="4"/>
      <c r="N7" s="177" t="s">
        <v>83</v>
      </c>
      <c r="O7" s="175"/>
      <c r="P7" s="177" t="s">
        <v>14</v>
      </c>
      <c r="Q7" s="289"/>
      <c r="R7" s="1048"/>
      <c r="S7" s="289"/>
      <c r="T7" s="503"/>
      <c r="U7" s="503"/>
      <c r="V7" s="503"/>
      <c r="W7" s="1047" t="s">
        <v>254</v>
      </c>
      <c r="X7" s="1047"/>
      <c r="Y7" s="1047"/>
      <c r="Z7" s="1047"/>
      <c r="AA7" s="1047"/>
    </row>
    <row r="8" spans="1:30" ht="15.6" customHeight="1" thickBot="1" x14ac:dyDescent="0.3">
      <c r="B8" s="175"/>
      <c r="C8" s="175"/>
      <c r="D8" s="175"/>
      <c r="E8" s="175"/>
      <c r="F8" s="175"/>
      <c r="G8" s="175"/>
      <c r="H8" s="4"/>
      <c r="I8" s="4"/>
      <c r="J8" s="175"/>
      <c r="K8" s="175"/>
      <c r="L8" s="4"/>
      <c r="M8" s="4"/>
      <c r="N8" s="175"/>
      <c r="O8" s="175"/>
      <c r="P8" s="175"/>
      <c r="Q8" s="289"/>
      <c r="R8" s="1049"/>
      <c r="S8" s="289"/>
      <c r="T8" s="503"/>
      <c r="U8" s="502"/>
      <c r="V8" s="502"/>
      <c r="W8" s="502">
        <v>2023</v>
      </c>
      <c r="X8" s="502"/>
      <c r="Y8" s="502">
        <v>2022</v>
      </c>
      <c r="Z8" s="502"/>
      <c r="AA8" s="502">
        <v>2021</v>
      </c>
    </row>
    <row r="9" spans="1:30" ht="15" customHeight="1" thickBot="1" x14ac:dyDescent="0.3">
      <c r="B9" s="5" t="s">
        <v>21</v>
      </c>
      <c r="C9" s="640" t="s">
        <v>280</v>
      </c>
      <c r="D9" s="1061"/>
      <c r="E9" s="1061"/>
      <c r="F9" s="1061"/>
      <c r="G9" s="1061"/>
      <c r="H9" s="4"/>
      <c r="I9" s="209"/>
      <c r="J9" s="364"/>
      <c r="K9" s="364"/>
      <c r="L9" s="209"/>
      <c r="M9" s="363"/>
      <c r="N9" s="361" t="str">
        <f t="shared" ref="N9:N16" si="0">IF(AND(L9="",I9=""),"",IF(I9=0,"",IF(I9&lt;L9,12,IF(L9="",12,24))))</f>
        <v/>
      </c>
      <c r="O9" s="365"/>
      <c r="P9" s="293" t="str">
        <f>IF(N9="","",IF(R9="x","",IF(N9=12,I9/12,(I9+L9)/24)))</f>
        <v/>
      </c>
      <c r="Q9" s="289"/>
      <c r="R9" s="588"/>
      <c r="S9" s="289"/>
      <c r="T9" s="1046" t="s">
        <v>21</v>
      </c>
      <c r="U9" s="1046"/>
      <c r="V9" s="261"/>
      <c r="W9" s="501" t="s">
        <v>430</v>
      </c>
      <c r="X9" s="408"/>
      <c r="Y9" s="501" t="s">
        <v>430</v>
      </c>
      <c r="Z9" s="408"/>
      <c r="AA9" s="501" t="s">
        <v>430</v>
      </c>
    </row>
    <row r="10" spans="1:30" s="170" customFormat="1" ht="17.25" thickTop="1" thickBot="1" x14ac:dyDescent="0.3">
      <c r="A10" s="196"/>
      <c r="B10" s="5" t="s">
        <v>82</v>
      </c>
      <c r="C10" s="640" t="s">
        <v>280</v>
      </c>
      <c r="D10" s="1060"/>
      <c r="E10" s="1060"/>
      <c r="F10" s="1060"/>
      <c r="G10" s="1060"/>
      <c r="H10" s="4"/>
      <c r="I10" s="210"/>
      <c r="J10" s="364"/>
      <c r="K10" s="364"/>
      <c r="L10" s="210"/>
      <c r="M10" s="363"/>
      <c r="N10" s="361" t="str">
        <f t="shared" si="0"/>
        <v/>
      </c>
      <c r="O10" s="365"/>
      <c r="P10" s="293" t="str">
        <f t="shared" ref="P10:P23" si="1">IF(N10="","",IF(R10="x","",IF(N10=12,I10/12,(I10+L10)/24)))</f>
        <v/>
      </c>
      <c r="Q10" s="299"/>
      <c r="R10" s="589"/>
      <c r="S10" s="299"/>
      <c r="T10" s="1046" t="s">
        <v>82</v>
      </c>
      <c r="U10" s="1046"/>
      <c r="V10" s="261"/>
      <c r="W10" s="499" t="s">
        <v>429</v>
      </c>
      <c r="X10" s="408"/>
      <c r="Y10" s="499" t="s">
        <v>429</v>
      </c>
      <c r="Z10" s="408"/>
      <c r="AA10" s="499" t="s">
        <v>429</v>
      </c>
      <c r="AB10" s="206"/>
      <c r="AC10" s="196"/>
      <c r="AD10" s="196"/>
    </row>
    <row r="11" spans="1:30" s="170" customFormat="1" ht="17.25" thickTop="1" thickBot="1" x14ac:dyDescent="0.3">
      <c r="A11" s="196"/>
      <c r="B11" s="5" t="s">
        <v>33</v>
      </c>
      <c r="C11" s="640" t="s">
        <v>280</v>
      </c>
      <c r="D11" s="1060"/>
      <c r="E11" s="1060"/>
      <c r="F11" s="1060"/>
      <c r="G11" s="1060"/>
      <c r="H11" s="4"/>
      <c r="I11" s="210"/>
      <c r="J11" s="364"/>
      <c r="K11" s="364"/>
      <c r="L11" s="210"/>
      <c r="M11" s="363"/>
      <c r="N11" s="361" t="str">
        <f t="shared" si="0"/>
        <v/>
      </c>
      <c r="O11" s="365"/>
      <c r="P11" s="293" t="str">
        <f t="shared" si="1"/>
        <v/>
      </c>
      <c r="Q11" s="299"/>
      <c r="R11" s="589"/>
      <c r="S11" s="299"/>
      <c r="T11" s="1046" t="s">
        <v>33</v>
      </c>
      <c r="U11" s="1046"/>
      <c r="V11" s="261"/>
      <c r="W11" s="499" t="s">
        <v>431</v>
      </c>
      <c r="X11" s="408"/>
      <c r="Y11" s="499" t="s">
        <v>431</v>
      </c>
      <c r="Z11" s="408"/>
      <c r="AA11" s="499" t="s">
        <v>431</v>
      </c>
      <c r="AB11" s="206"/>
      <c r="AC11" s="196"/>
      <c r="AD11" s="196"/>
    </row>
    <row r="12" spans="1:30" s="170" customFormat="1" ht="17.25" thickTop="1" thickBot="1" x14ac:dyDescent="0.3">
      <c r="A12" s="196"/>
      <c r="B12" s="1046" t="s">
        <v>95</v>
      </c>
      <c r="C12" s="1046"/>
      <c r="D12" s="5"/>
      <c r="E12" s="5"/>
      <c r="F12" s="261"/>
      <c r="G12" s="261"/>
      <c r="H12" s="4"/>
      <c r="I12" s="210"/>
      <c r="J12" s="364"/>
      <c r="K12" s="364"/>
      <c r="L12" s="210"/>
      <c r="M12" s="363"/>
      <c r="N12" s="361" t="str">
        <f t="shared" si="0"/>
        <v/>
      </c>
      <c r="O12" s="365"/>
      <c r="P12" s="293" t="str">
        <f t="shared" si="1"/>
        <v/>
      </c>
      <c r="Q12" s="299"/>
      <c r="R12" s="589"/>
      <c r="S12" s="299"/>
      <c r="T12" s="1046" t="s">
        <v>432</v>
      </c>
      <c r="U12" s="1046"/>
      <c r="V12" s="261"/>
      <c r="W12" s="499"/>
      <c r="X12" s="408"/>
      <c r="Y12" s="499"/>
      <c r="Z12" s="408"/>
      <c r="AA12" s="499"/>
      <c r="AB12" s="206"/>
      <c r="AC12" s="196"/>
      <c r="AD12" s="196"/>
    </row>
    <row r="13" spans="1:30" s="170" customFormat="1" ht="17.25" thickTop="1" thickBot="1" x14ac:dyDescent="0.3">
      <c r="A13" s="196"/>
      <c r="B13" s="1046" t="s">
        <v>94</v>
      </c>
      <c r="C13" s="1046"/>
      <c r="D13" s="5"/>
      <c r="E13" s="5"/>
      <c r="F13" s="261"/>
      <c r="G13" s="261"/>
      <c r="H13" s="4"/>
      <c r="I13" s="210"/>
      <c r="J13" s="364"/>
      <c r="K13" s="364"/>
      <c r="L13" s="210"/>
      <c r="M13" s="363"/>
      <c r="N13" s="361" t="str">
        <f t="shared" si="0"/>
        <v/>
      </c>
      <c r="O13" s="365"/>
      <c r="P13" s="293" t="str">
        <f t="shared" si="1"/>
        <v/>
      </c>
      <c r="Q13" s="299"/>
      <c r="R13" s="589"/>
      <c r="S13" s="299"/>
      <c r="T13" s="1046" t="s">
        <v>94</v>
      </c>
      <c r="U13" s="1046"/>
      <c r="V13" s="261"/>
      <c r="W13" s="499">
        <v>7</v>
      </c>
      <c r="X13" s="408"/>
      <c r="Y13" s="499">
        <v>7</v>
      </c>
      <c r="Z13" s="408"/>
      <c r="AA13" s="499">
        <v>7</v>
      </c>
      <c r="AB13" s="206"/>
      <c r="AC13" s="196"/>
      <c r="AD13" s="196"/>
    </row>
    <row r="14" spans="1:30" s="170" customFormat="1" ht="17.25" thickTop="1" thickBot="1" x14ac:dyDescent="0.3">
      <c r="A14" s="196"/>
      <c r="B14" s="1046" t="s">
        <v>96</v>
      </c>
      <c r="C14" s="1046"/>
      <c r="D14" s="5"/>
      <c r="E14" s="5"/>
      <c r="F14" s="261"/>
      <c r="G14" s="261"/>
      <c r="H14" s="178"/>
      <c r="I14" s="210"/>
      <c r="J14" s="364"/>
      <c r="K14" s="364"/>
      <c r="L14" s="210"/>
      <c r="M14" s="363"/>
      <c r="N14" s="361" t="str">
        <f t="shared" si="0"/>
        <v/>
      </c>
      <c r="O14" s="365"/>
      <c r="P14" s="293" t="str">
        <f t="shared" si="1"/>
        <v/>
      </c>
      <c r="Q14" s="343"/>
      <c r="R14" s="590"/>
      <c r="S14" s="343"/>
      <c r="T14" s="1046" t="s">
        <v>96</v>
      </c>
      <c r="U14" s="1046"/>
      <c r="V14" s="261"/>
      <c r="W14" s="500" t="s">
        <v>433</v>
      </c>
      <c r="X14" s="498"/>
      <c r="Y14" s="500" t="s">
        <v>433</v>
      </c>
      <c r="Z14" s="498"/>
      <c r="AA14" s="500" t="s">
        <v>433</v>
      </c>
      <c r="AB14" s="206"/>
      <c r="AC14" s="196"/>
      <c r="AD14" s="196"/>
    </row>
    <row r="15" spans="1:30" s="179" customFormat="1" ht="18" customHeight="1" thickTop="1" thickBot="1" x14ac:dyDescent="0.3">
      <c r="A15" s="196"/>
      <c r="B15" s="1046" t="s">
        <v>97</v>
      </c>
      <c r="C15" s="1046"/>
      <c r="D15" s="261"/>
      <c r="E15" s="261"/>
      <c r="F15" s="261"/>
      <c r="G15" s="261"/>
      <c r="H15" s="4"/>
      <c r="I15" s="210"/>
      <c r="J15" s="364"/>
      <c r="K15" s="364"/>
      <c r="L15" s="210"/>
      <c r="M15" s="363"/>
      <c r="N15" s="361" t="str">
        <f t="shared" si="0"/>
        <v/>
      </c>
      <c r="O15" s="365"/>
      <c r="P15" s="293" t="str">
        <f t="shared" si="1"/>
        <v/>
      </c>
      <c r="Q15" s="198"/>
      <c r="R15" s="590"/>
      <c r="S15" s="198"/>
      <c r="T15" s="1046" t="s">
        <v>97</v>
      </c>
      <c r="U15" s="1046"/>
      <c r="V15" s="261"/>
      <c r="W15" s="499" t="s">
        <v>434</v>
      </c>
      <c r="X15" s="408"/>
      <c r="Y15" s="499" t="s">
        <v>434</v>
      </c>
      <c r="Z15" s="408"/>
      <c r="AA15" s="499" t="s">
        <v>434</v>
      </c>
      <c r="AB15" s="206"/>
      <c r="AC15" s="196"/>
      <c r="AD15" s="196"/>
    </row>
    <row r="16" spans="1:30" s="170" customFormat="1" ht="17.25" thickTop="1" thickBot="1" x14ac:dyDescent="0.3">
      <c r="A16" s="196"/>
      <c r="B16" s="1046" t="s">
        <v>93</v>
      </c>
      <c r="C16" s="1046"/>
      <c r="D16" s="408"/>
      <c r="E16" s="214" t="str">
        <f>"Yr"&amp;I7</f>
        <v>Yr2023</v>
      </c>
      <c r="F16" s="408"/>
      <c r="G16" s="214" t="str">
        <f>"Yr" &amp; L7</f>
        <v>Yr2022</v>
      </c>
      <c r="H16" s="4"/>
      <c r="I16" s="210"/>
      <c r="J16" s="364"/>
      <c r="K16" s="364"/>
      <c r="L16" s="210"/>
      <c r="M16" s="363"/>
      <c r="N16" s="361" t="str">
        <f t="shared" si="0"/>
        <v/>
      </c>
      <c r="O16" s="365"/>
      <c r="P16" s="293" t="str">
        <f t="shared" si="1"/>
        <v/>
      </c>
      <c r="Q16" s="300"/>
      <c r="R16" s="590"/>
      <c r="S16" s="300"/>
      <c r="T16" s="1046" t="s">
        <v>93</v>
      </c>
      <c r="U16" s="1046"/>
      <c r="V16" s="261"/>
      <c r="W16" s="499"/>
      <c r="X16" s="408"/>
      <c r="Y16" s="499"/>
      <c r="Z16" s="408"/>
      <c r="AA16" s="499"/>
      <c r="AB16" s="206"/>
      <c r="AC16" s="196"/>
      <c r="AD16" s="196"/>
    </row>
    <row r="17" spans="1:30" ht="16.5" thickTop="1" thickBot="1" x14ac:dyDescent="0.25">
      <c r="B17" s="1046" t="s">
        <v>106</v>
      </c>
      <c r="C17" s="1046"/>
      <c r="D17" s="261"/>
      <c r="E17" s="213"/>
      <c r="F17" s="408"/>
      <c r="G17" s="213"/>
      <c r="H17" s="4"/>
      <c r="I17" s="364"/>
      <c r="J17" s="364"/>
      <c r="K17" s="364"/>
      <c r="L17" s="364"/>
      <c r="M17" s="363"/>
      <c r="N17" s="365"/>
      <c r="O17" s="365"/>
      <c r="P17" s="314"/>
      <c r="R17" s="198"/>
      <c r="T17" s="1046" t="s">
        <v>106</v>
      </c>
      <c r="U17" s="1046"/>
      <c r="V17" s="261"/>
      <c r="W17" s="499" t="s">
        <v>435</v>
      </c>
      <c r="X17" s="408"/>
      <c r="Y17" s="499" t="s">
        <v>435</v>
      </c>
      <c r="Z17" s="408"/>
      <c r="AA17" s="499" t="s">
        <v>435</v>
      </c>
    </row>
    <row r="18" spans="1:30" ht="17.25" thickTop="1" thickBot="1" x14ac:dyDescent="0.3">
      <c r="B18" s="1046" t="s">
        <v>8</v>
      </c>
      <c r="C18" s="1046"/>
      <c r="D18" s="5"/>
      <c r="E18" s="212"/>
      <c r="F18" s="408"/>
      <c r="G18" s="212"/>
      <c r="H18" s="4"/>
      <c r="I18" s="215" t="str">
        <f>IF(E18="","",E18)</f>
        <v/>
      </c>
      <c r="J18" s="364"/>
      <c r="K18" s="364"/>
      <c r="L18" s="188"/>
      <c r="M18" s="363"/>
      <c r="N18" s="361" t="str">
        <f>IF(I18="","",12)</f>
        <v/>
      </c>
      <c r="O18" s="365"/>
      <c r="P18" s="293" t="str">
        <f>IF(N18="","",IF(R18="x","",IF(N18=12,I18/12)))</f>
        <v/>
      </c>
      <c r="R18" s="590"/>
      <c r="T18" s="1046" t="s">
        <v>8</v>
      </c>
      <c r="U18" s="1046"/>
      <c r="V18" s="261"/>
      <c r="W18" s="499" t="s">
        <v>436</v>
      </c>
      <c r="X18" s="408"/>
      <c r="Y18" s="499" t="s">
        <v>436</v>
      </c>
      <c r="Z18" s="408"/>
      <c r="AA18" s="499" t="s">
        <v>436</v>
      </c>
    </row>
    <row r="19" spans="1:30" ht="17.25" thickTop="1" thickBot="1" x14ac:dyDescent="0.3">
      <c r="B19" s="1046" t="s">
        <v>107</v>
      </c>
      <c r="C19" s="1046"/>
      <c r="D19" s="5"/>
      <c r="E19" s="5"/>
      <c r="F19" s="261"/>
      <c r="G19" s="261"/>
      <c r="H19" s="4"/>
      <c r="I19" s="216" t="str">
        <f>IF(E17="","",E17-E18)</f>
        <v/>
      </c>
      <c r="J19" s="364"/>
      <c r="K19" s="364"/>
      <c r="L19" s="188"/>
      <c r="M19" s="363"/>
      <c r="N19" s="361" t="str">
        <f>IF(I19="","",12)</f>
        <v/>
      </c>
      <c r="O19" s="365"/>
      <c r="P19" s="293" t="str">
        <f>IF(N19="","",IF(R19="x","",IF(N19=12,I19/12)))</f>
        <v/>
      </c>
      <c r="R19" s="590"/>
      <c r="T19" s="506" t="s">
        <v>250</v>
      </c>
      <c r="U19"/>
      <c r="V19"/>
      <c r="W19" s="504" t="s">
        <v>437</v>
      </c>
      <c r="X19" s="505"/>
      <c r="Y19" s="504" t="s">
        <v>437</v>
      </c>
      <c r="Z19" s="505"/>
      <c r="AA19" s="504" t="s">
        <v>437</v>
      </c>
    </row>
    <row r="20" spans="1:30" ht="19.899999999999999" customHeight="1" thickTop="1" thickBot="1" x14ac:dyDescent="0.3">
      <c r="B20" s="5" t="s">
        <v>6</v>
      </c>
      <c r="C20" s="1062" t="s">
        <v>279</v>
      </c>
      <c r="D20" s="1062"/>
      <c r="E20" s="1062"/>
      <c r="F20" s="1062"/>
      <c r="G20" s="1062"/>
      <c r="H20" s="4"/>
      <c r="I20" s="209"/>
      <c r="J20" s="364"/>
      <c r="K20" s="364"/>
      <c r="L20" s="209"/>
      <c r="M20" s="363"/>
      <c r="N20" s="361" t="str">
        <f>IF(AND(L20="",I20=""),"",IF(I20=0,"",IF(I20&lt;L20,12,IF(L20="",12,24))))</f>
        <v/>
      </c>
      <c r="O20" s="365"/>
      <c r="P20" s="293" t="str">
        <f t="shared" si="1"/>
        <v/>
      </c>
      <c r="R20" s="590"/>
      <c r="T20" s="199"/>
      <c r="U20" s="204"/>
    </row>
    <row r="21" spans="1:30" ht="19.899999999999999" customHeight="1" thickTop="1" thickBot="1" x14ac:dyDescent="0.3">
      <c r="B21" s="5" t="s">
        <v>7</v>
      </c>
      <c r="C21" s="1062"/>
      <c r="D21" s="1062"/>
      <c r="E21" s="1062"/>
      <c r="F21" s="1062"/>
      <c r="G21" s="1062"/>
      <c r="H21" s="4"/>
      <c r="I21" s="210"/>
      <c r="J21" s="364"/>
      <c r="K21" s="364"/>
      <c r="L21" s="210"/>
      <c r="M21" s="363"/>
      <c r="N21" s="361" t="str">
        <f>IF(AND(L21="",I21=""),"",IF(I21=0,"",IF(I21&lt;L21,12,IF(L21="",12,24))))</f>
        <v/>
      </c>
      <c r="O21" s="365"/>
      <c r="P21" s="293" t="str">
        <f>IF(N21="","",IF(R21="x","",IF(N21=12,I21/12,(I21+L21)/24)))</f>
        <v/>
      </c>
      <c r="R21" s="590"/>
      <c r="T21" s="199"/>
      <c r="U21" s="204"/>
    </row>
    <row r="22" spans="1:30" ht="19.899999999999999" customHeight="1" thickTop="1" thickBot="1" x14ac:dyDescent="0.3">
      <c r="B22" s="5" t="s">
        <v>275</v>
      </c>
      <c r="C22" s="1062" t="s">
        <v>272</v>
      </c>
      <c r="D22" s="1062"/>
      <c r="E22" s="1062"/>
      <c r="F22" s="1062"/>
      <c r="G22" s="1062"/>
      <c r="H22" s="4"/>
      <c r="I22" s="210"/>
      <c r="J22" s="364"/>
      <c r="K22" s="364"/>
      <c r="L22" s="210"/>
      <c r="M22" s="363"/>
      <c r="N22" s="361" t="str">
        <f>IF(AND(L22="",I22=""),"",IF(I22=0,"",IF(I22&lt;L22,12,IF(L22="",12,24))))</f>
        <v/>
      </c>
      <c r="O22" s="365"/>
      <c r="P22" s="293" t="str">
        <f>IF(N22="","",IF(R22="x","",IF(N22=12,I22/12,(I22+L22)/24)))</f>
        <v/>
      </c>
      <c r="R22" s="590"/>
      <c r="T22" s="199"/>
      <c r="U22" s="204"/>
    </row>
    <row r="23" spans="1:30" ht="21" customHeight="1" thickTop="1" thickBot="1" x14ac:dyDescent="0.3">
      <c r="B23" s="5" t="s">
        <v>276</v>
      </c>
      <c r="C23" s="1062" t="s">
        <v>274</v>
      </c>
      <c r="D23" s="1062"/>
      <c r="E23" s="1062"/>
      <c r="F23" s="1062"/>
      <c r="G23" s="1062"/>
      <c r="H23" s="4"/>
      <c r="I23" s="210"/>
      <c r="J23" s="364"/>
      <c r="K23" s="364"/>
      <c r="L23" s="210"/>
      <c r="M23" s="363"/>
      <c r="N23" s="361" t="str">
        <f>IF(AND(L23="",I23=""),"",IF(I23=0,"",IF(I23&lt;L23,12,IF(L23="",12,24))))</f>
        <v/>
      </c>
      <c r="O23" s="365"/>
      <c r="P23" s="293" t="str">
        <f t="shared" si="1"/>
        <v/>
      </c>
      <c r="R23" s="590"/>
      <c r="T23" s="199"/>
      <c r="U23" s="204"/>
    </row>
    <row r="24" spans="1:30" s="170" customFormat="1" ht="6.6" customHeight="1" thickTop="1" x14ac:dyDescent="0.25">
      <c r="A24" s="196"/>
      <c r="B24" s="284"/>
      <c r="C24" s="4"/>
      <c r="D24" s="4"/>
      <c r="E24" s="4"/>
      <c r="F24" s="4"/>
      <c r="G24" s="4"/>
      <c r="H24" s="4"/>
      <c r="I24" s="180"/>
      <c r="J24" s="180"/>
      <c r="K24" s="180"/>
      <c r="L24" s="180"/>
      <c r="M24" s="180"/>
      <c r="N24" s="181"/>
      <c r="O24" s="181"/>
      <c r="P24" s="331"/>
      <c r="Q24" s="198"/>
      <c r="R24" s="198"/>
      <c r="S24" s="198"/>
      <c r="T24" s="199"/>
      <c r="U24" s="204"/>
      <c r="V24" s="204"/>
      <c r="W24" s="199"/>
      <c r="X24" s="199"/>
      <c r="Y24" s="196"/>
      <c r="Z24" s="196"/>
      <c r="AA24" s="206"/>
      <c r="AB24" s="206"/>
      <c r="AC24" s="196"/>
      <c r="AD24" s="196"/>
    </row>
    <row r="25" spans="1:30" s="170" customFormat="1" ht="3.6" customHeight="1" x14ac:dyDescent="0.25">
      <c r="A25" s="196"/>
      <c r="B25" s="344"/>
      <c r="C25" s="191"/>
      <c r="D25" s="191"/>
      <c r="E25" s="191"/>
      <c r="F25" s="191"/>
      <c r="G25" s="191"/>
      <c r="H25" s="191"/>
      <c r="I25" s="192"/>
      <c r="J25" s="192"/>
      <c r="K25" s="192"/>
      <c r="L25" s="192"/>
      <c r="M25" s="192"/>
      <c r="N25" s="193"/>
      <c r="O25" s="193"/>
      <c r="P25" s="341"/>
      <c r="Q25" s="198"/>
      <c r="R25" s="198"/>
      <c r="S25" s="198"/>
      <c r="T25" s="199"/>
      <c r="U25" s="204"/>
      <c r="V25" s="204"/>
      <c r="W25" s="199"/>
      <c r="X25" s="199"/>
      <c r="Y25" s="196"/>
      <c r="Z25" s="196"/>
      <c r="AA25" s="206"/>
      <c r="AB25" s="206"/>
      <c r="AC25" s="196"/>
      <c r="AD25" s="196"/>
    </row>
    <row r="26" spans="1:30" s="170" customFormat="1" ht="16.899999999999999" customHeight="1" thickBot="1" x14ac:dyDescent="0.3">
      <c r="A26" s="196"/>
      <c r="B26" s="284"/>
      <c r="C26" s="4"/>
      <c r="D26" s="4"/>
      <c r="E26" s="1064" t="s">
        <v>74</v>
      </c>
      <c r="F26" s="1064"/>
      <c r="G26" s="1064"/>
      <c r="H26" s="1064"/>
      <c r="I26" s="10"/>
      <c r="J26" s="186"/>
      <c r="K26" s="186"/>
      <c r="L26" s="10"/>
      <c r="M26" s="180"/>
      <c r="N26" s="181"/>
      <c r="O26" s="181"/>
      <c r="P26" s="603">
        <f>SUM(P9:P23)</f>
        <v>0</v>
      </c>
      <c r="Q26" s="198"/>
      <c r="R26" s="198"/>
      <c r="S26" s="198"/>
      <c r="T26" s="199"/>
      <c r="U26" s="204"/>
      <c r="V26" s="204"/>
      <c r="W26" s="199"/>
      <c r="X26" s="199"/>
      <c r="Y26" s="196"/>
      <c r="Z26" s="196"/>
      <c r="AA26" s="206"/>
      <c r="AB26" s="206"/>
      <c r="AC26" s="196"/>
      <c r="AD26" s="196"/>
    </row>
    <row r="27" spans="1:30" s="170" customFormat="1" ht="16.899999999999999" customHeight="1" thickTop="1" x14ac:dyDescent="0.25">
      <c r="A27" s="196"/>
      <c r="B27" s="284" t="s">
        <v>34</v>
      </c>
      <c r="C27" s="4"/>
      <c r="D27" s="4"/>
      <c r="E27" s="4"/>
      <c r="F27" s="4"/>
      <c r="G27" s="4"/>
      <c r="H27" s="4"/>
      <c r="I27" s="180"/>
      <c r="J27" s="180"/>
      <c r="K27" s="180"/>
      <c r="L27" s="180"/>
      <c r="M27" s="180"/>
      <c r="N27" s="181"/>
      <c r="O27" s="181"/>
      <c r="P27" s="331"/>
      <c r="Q27" s="198"/>
      <c r="R27" s="198"/>
      <c r="S27" s="198"/>
      <c r="T27" s="199"/>
      <c r="U27" s="204"/>
      <c r="V27" s="204"/>
      <c r="W27" s="199"/>
      <c r="X27" s="199"/>
      <c r="Y27" s="196"/>
      <c r="Z27" s="196"/>
      <c r="AA27" s="206"/>
      <c r="AB27" s="206"/>
      <c r="AC27" s="196"/>
      <c r="AD27" s="196"/>
    </row>
    <row r="28" spans="1:30" s="170" customFormat="1" ht="16.899999999999999" customHeight="1" x14ac:dyDescent="0.2">
      <c r="A28" s="196"/>
      <c r="B28" s="1065"/>
      <c r="C28" s="1065"/>
      <c r="D28" s="1065"/>
      <c r="E28" s="1065"/>
      <c r="F28" s="1065"/>
      <c r="G28" s="1065"/>
      <c r="H28" s="1065"/>
      <c r="I28" s="1065"/>
      <c r="J28" s="1065"/>
      <c r="K28" s="1065"/>
      <c r="L28" s="1065"/>
      <c r="M28" s="1065"/>
      <c r="N28" s="1065"/>
      <c r="O28" s="1065"/>
      <c r="P28" s="1065"/>
      <c r="Q28" s="198"/>
      <c r="R28" s="198"/>
      <c r="S28" s="198"/>
      <c r="T28" s="199"/>
      <c r="U28" s="204"/>
      <c r="V28" s="204"/>
      <c r="W28" s="199"/>
      <c r="X28" s="199"/>
      <c r="Y28" s="196"/>
      <c r="Z28" s="196"/>
      <c r="AA28" s="206"/>
      <c r="AB28" s="206"/>
      <c r="AC28" s="196"/>
      <c r="AD28" s="196"/>
    </row>
    <row r="29" spans="1:30" s="170" customFormat="1" ht="16.899999999999999" customHeight="1" x14ac:dyDescent="0.2">
      <c r="A29" s="196"/>
      <c r="B29" s="1065"/>
      <c r="C29" s="1065"/>
      <c r="D29" s="1065"/>
      <c r="E29" s="1065"/>
      <c r="F29" s="1065"/>
      <c r="G29" s="1065"/>
      <c r="H29" s="1065"/>
      <c r="I29" s="1065"/>
      <c r="J29" s="1065"/>
      <c r="K29" s="1065"/>
      <c r="L29" s="1065"/>
      <c r="M29" s="1065"/>
      <c r="N29" s="1065"/>
      <c r="O29" s="1065"/>
      <c r="P29" s="1065"/>
      <c r="Q29" s="198"/>
      <c r="R29" s="198"/>
      <c r="S29" s="198"/>
      <c r="T29" s="199"/>
      <c r="U29" s="204"/>
      <c r="V29" s="204"/>
      <c r="W29" s="199"/>
      <c r="X29" s="199"/>
      <c r="Y29" s="196"/>
      <c r="Z29" s="196"/>
      <c r="AA29" s="206"/>
      <c r="AB29" s="206"/>
      <c r="AC29" s="196"/>
      <c r="AD29" s="196"/>
    </row>
    <row r="30" spans="1:30" s="170" customFormat="1" ht="16.899999999999999" customHeight="1" x14ac:dyDescent="0.2">
      <c r="A30" s="196"/>
      <c r="B30" s="1065"/>
      <c r="C30" s="1065"/>
      <c r="D30" s="1065"/>
      <c r="E30" s="1065"/>
      <c r="F30" s="1065"/>
      <c r="G30" s="1065"/>
      <c r="H30" s="1065"/>
      <c r="I30" s="1065"/>
      <c r="J30" s="1065"/>
      <c r="K30" s="1065"/>
      <c r="L30" s="1065"/>
      <c r="M30" s="1065"/>
      <c r="N30" s="1065"/>
      <c r="O30" s="1065"/>
      <c r="P30" s="1065"/>
      <c r="Q30" s="198"/>
      <c r="R30" s="198"/>
      <c r="S30" s="198"/>
      <c r="T30" s="199"/>
      <c r="U30" s="204"/>
      <c r="V30" s="204"/>
      <c r="W30" s="199"/>
      <c r="X30" s="199"/>
      <c r="Y30" s="196"/>
      <c r="Z30" s="196"/>
      <c r="AA30" s="206"/>
      <c r="AB30" s="206"/>
      <c r="AC30" s="196"/>
      <c r="AD30" s="196"/>
    </row>
    <row r="31" spans="1:30" s="170" customFormat="1" ht="37.15" customHeight="1" x14ac:dyDescent="0.2">
      <c r="A31" s="196"/>
      <c r="B31" s="1065"/>
      <c r="C31" s="1065"/>
      <c r="D31" s="1065"/>
      <c r="E31" s="1065"/>
      <c r="F31" s="1065"/>
      <c r="G31" s="1065"/>
      <c r="H31" s="1065"/>
      <c r="I31" s="1065"/>
      <c r="J31" s="1065"/>
      <c r="K31" s="1065"/>
      <c r="L31" s="1065"/>
      <c r="M31" s="1065"/>
      <c r="N31" s="1065"/>
      <c r="O31" s="1065"/>
      <c r="P31" s="1065"/>
      <c r="Q31" s="198"/>
      <c r="R31" s="198"/>
      <c r="S31" s="198"/>
      <c r="T31" s="199"/>
      <c r="U31" s="204"/>
      <c r="V31" s="204"/>
      <c r="W31" s="199"/>
      <c r="X31" s="199"/>
      <c r="Y31" s="196"/>
      <c r="Z31" s="196"/>
      <c r="AA31" s="206"/>
      <c r="AB31" s="206"/>
      <c r="AC31" s="196"/>
      <c r="AD31" s="196"/>
    </row>
    <row r="32" spans="1:30" s="196" customFormat="1" ht="7.15" customHeight="1" x14ac:dyDescent="0.25">
      <c r="B32" s="421"/>
      <c r="C32" s="422"/>
      <c r="D32" s="422"/>
      <c r="E32" s="422"/>
      <c r="F32" s="422"/>
      <c r="G32" s="422"/>
      <c r="H32" s="422"/>
      <c r="I32" s="423"/>
      <c r="J32" s="423"/>
      <c r="K32" s="423"/>
      <c r="L32" s="423"/>
      <c r="M32" s="423"/>
      <c r="N32" s="424"/>
      <c r="O32" s="424"/>
      <c r="P32" s="425"/>
      <c r="Q32" s="198"/>
      <c r="R32" s="198"/>
      <c r="S32" s="198"/>
      <c r="T32" s="199"/>
      <c r="U32" s="204"/>
      <c r="V32" s="204"/>
      <c r="W32" s="199"/>
      <c r="X32" s="199"/>
      <c r="AA32" s="206"/>
      <c r="AB32" s="206"/>
    </row>
    <row r="33" spans="2:28" ht="13.9" customHeight="1" x14ac:dyDescent="0.4">
      <c r="B33" s="1066" t="s">
        <v>75</v>
      </c>
      <c r="C33" s="1066"/>
      <c r="D33" s="1066"/>
      <c r="E33" s="1066"/>
      <c r="F33" s="187"/>
      <c r="G33" s="187"/>
      <c r="H33" s="187"/>
      <c r="I33" s="187"/>
      <c r="J33" s="1069"/>
      <c r="K33" s="1071"/>
      <c r="L33" s="187"/>
      <c r="M33" s="187"/>
      <c r="N33" s="187"/>
      <c r="O33" s="187"/>
      <c r="P33" s="187"/>
      <c r="R33" s="198"/>
      <c r="T33" s="199"/>
      <c r="U33" s="204"/>
    </row>
    <row r="34" spans="2:28" ht="13.9" customHeight="1" x14ac:dyDescent="0.4">
      <c r="B34" s="1066"/>
      <c r="C34" s="1066"/>
      <c r="D34" s="1066"/>
      <c r="E34" s="1066"/>
      <c r="F34" s="187"/>
      <c r="G34" s="187"/>
      <c r="H34" s="187"/>
      <c r="I34" s="187"/>
      <c r="J34" s="1069"/>
      <c r="K34" s="1071"/>
      <c r="L34" s="187"/>
      <c r="M34" s="187"/>
      <c r="N34" s="187"/>
      <c r="O34" s="187"/>
      <c r="P34" s="187"/>
      <c r="R34" s="198"/>
      <c r="T34" s="199"/>
      <c r="U34" s="204"/>
    </row>
    <row r="35" spans="2:28" ht="13.9" customHeight="1" x14ac:dyDescent="0.4">
      <c r="B35" s="1066"/>
      <c r="C35" s="1066"/>
      <c r="D35" s="1066"/>
      <c r="E35" s="1066"/>
      <c r="F35" s="182"/>
      <c r="G35" s="182"/>
      <c r="H35" s="182"/>
      <c r="I35" s="182"/>
      <c r="J35" s="1069"/>
      <c r="K35" s="1071"/>
      <c r="L35" s="182"/>
      <c r="M35" s="187"/>
      <c r="N35" s="187"/>
      <c r="O35" s="187"/>
      <c r="P35" s="187"/>
      <c r="R35" s="198"/>
      <c r="T35" s="199"/>
      <c r="U35" s="204"/>
    </row>
    <row r="36" spans="2:28" ht="19.149999999999999" customHeight="1" x14ac:dyDescent="0.2">
      <c r="B36" s="1058" t="s">
        <v>126</v>
      </c>
      <c r="C36" s="1058"/>
      <c r="D36" s="1058"/>
      <c r="E36" s="1058"/>
      <c r="F36" s="1058"/>
      <c r="G36" s="1058"/>
      <c r="H36" s="1058"/>
      <c r="I36" s="1058"/>
      <c r="J36" s="1069"/>
      <c r="K36" s="1071"/>
      <c r="L36" s="112"/>
      <c r="M36" s="112"/>
      <c r="N36" s="112"/>
      <c r="O36" s="112"/>
      <c r="P36" s="112"/>
      <c r="R36" s="198"/>
      <c r="T36" s="199"/>
      <c r="U36" s="204"/>
    </row>
    <row r="37" spans="2:28" ht="13.9" customHeight="1" x14ac:dyDescent="0.4">
      <c r="B37" s="182"/>
      <c r="C37" s="182"/>
      <c r="D37" s="182"/>
      <c r="E37" s="182"/>
      <c r="F37" s="182"/>
      <c r="G37" s="182"/>
      <c r="H37" s="182"/>
      <c r="I37" s="182"/>
      <c r="J37" s="1069"/>
      <c r="K37" s="1071"/>
      <c r="L37" s="182"/>
      <c r="M37" s="182"/>
      <c r="N37" s="182"/>
      <c r="O37" s="182"/>
      <c r="P37" s="182"/>
      <c r="R37" s="198"/>
      <c r="T37" s="199"/>
      <c r="U37" s="204"/>
    </row>
    <row r="38" spans="2:28" ht="30" customHeight="1" x14ac:dyDescent="0.4">
      <c r="B38" s="182"/>
      <c r="C38" s="1067" t="s">
        <v>79</v>
      </c>
      <c r="D38" s="260"/>
      <c r="E38" s="1067" t="s">
        <v>77</v>
      </c>
      <c r="F38" s="1067"/>
      <c r="G38" s="1067"/>
      <c r="H38" s="182"/>
      <c r="I38" s="1068" t="s">
        <v>14</v>
      </c>
      <c r="J38" s="1069"/>
      <c r="K38" s="1071"/>
      <c r="L38" s="168"/>
      <c r="M38" s="169"/>
      <c r="N38" s="169"/>
      <c r="O38" s="168"/>
      <c r="P38" s="168"/>
      <c r="Q38" s="196"/>
      <c r="R38" s="196"/>
      <c r="S38" s="196"/>
      <c r="T38" s="196"/>
      <c r="U38" s="206"/>
      <c r="V38" s="206"/>
      <c r="W38" s="196"/>
      <c r="X38" s="196"/>
      <c r="AA38" s="196"/>
      <c r="AB38" s="196"/>
    </row>
    <row r="39" spans="2:28" ht="13.9" customHeight="1" x14ac:dyDescent="0.25">
      <c r="C39" s="1067"/>
      <c r="D39" s="260"/>
      <c r="E39" s="1067"/>
      <c r="F39" s="1067"/>
      <c r="G39" s="1067"/>
      <c r="I39" s="1068"/>
      <c r="J39" s="586"/>
      <c r="K39" s="587"/>
      <c r="L39" s="168"/>
      <c r="M39" s="169"/>
      <c r="N39" s="169"/>
      <c r="O39" s="168"/>
      <c r="P39" s="168" t="s">
        <v>130</v>
      </c>
      <c r="Q39" s="196"/>
      <c r="R39" s="196"/>
      <c r="S39" s="196"/>
      <c r="T39" s="196"/>
      <c r="U39" s="206"/>
      <c r="V39" s="206"/>
      <c r="W39" s="196"/>
      <c r="X39" s="196"/>
      <c r="AA39" s="196"/>
      <c r="AB39" s="196"/>
    </row>
    <row r="40" spans="2:28" ht="13.9" customHeight="1" thickBot="1" x14ac:dyDescent="0.3">
      <c r="B40" s="275" t="s">
        <v>80</v>
      </c>
      <c r="C40" s="189"/>
      <c r="D40" s="189"/>
      <c r="E40" s="1063"/>
      <c r="F40" s="1063"/>
      <c r="G40" s="1063"/>
      <c r="I40" s="211"/>
      <c r="J40" s="586"/>
      <c r="K40" s="587"/>
      <c r="L40" s="168"/>
      <c r="M40" s="169"/>
      <c r="N40" s="169"/>
      <c r="O40" s="168"/>
      <c r="P40" s="168"/>
      <c r="Q40" s="196"/>
      <c r="R40" s="196"/>
      <c r="S40" s="196"/>
      <c r="T40" s="196"/>
      <c r="U40" s="206"/>
      <c r="V40" s="206"/>
      <c r="W40" s="196"/>
      <c r="X40" s="196"/>
      <c r="AA40" s="196"/>
      <c r="AB40" s="196"/>
    </row>
    <row r="41" spans="2:28" ht="13.9" customHeight="1" thickTop="1" thickBot="1" x14ac:dyDescent="0.3">
      <c r="B41" s="275" t="s">
        <v>76</v>
      </c>
      <c r="C41" s="189"/>
      <c r="D41" s="189"/>
      <c r="E41" s="1063"/>
      <c r="F41" s="1063"/>
      <c r="G41" s="1063"/>
      <c r="I41" s="211"/>
      <c r="J41" s="586"/>
      <c r="K41" s="587"/>
      <c r="L41" s="168"/>
      <c r="M41" s="169"/>
      <c r="N41" s="169"/>
      <c r="O41" s="168"/>
      <c r="P41" s="168"/>
      <c r="Q41" s="196"/>
      <c r="R41" s="196"/>
      <c r="S41" s="196"/>
      <c r="T41" s="196"/>
      <c r="U41" s="206"/>
      <c r="V41" s="206"/>
      <c r="W41" s="196"/>
      <c r="X41" s="196"/>
      <c r="AA41" s="196"/>
      <c r="AB41" s="196"/>
    </row>
    <row r="42" spans="2:28" ht="13.9" customHeight="1" thickTop="1" thickBot="1" x14ac:dyDescent="0.3">
      <c r="B42" s="275" t="s">
        <v>81</v>
      </c>
      <c r="C42" s="189"/>
      <c r="D42" s="189"/>
      <c r="E42" s="1063"/>
      <c r="F42" s="1063"/>
      <c r="G42" s="1063"/>
      <c r="I42" s="211"/>
      <c r="J42" s="586"/>
      <c r="K42" s="587"/>
      <c r="L42" s="168"/>
      <c r="M42" s="169"/>
      <c r="N42" s="169"/>
      <c r="O42" s="168"/>
      <c r="P42" s="168"/>
      <c r="Q42" s="196"/>
      <c r="R42" s="196"/>
      <c r="S42" s="196"/>
      <c r="T42" s="196"/>
      <c r="U42" s="206"/>
      <c r="V42" s="206"/>
      <c r="W42" s="196"/>
      <c r="X42" s="196"/>
      <c r="AA42" s="196"/>
      <c r="AB42" s="196"/>
    </row>
    <row r="43" spans="2:28" ht="13.9" customHeight="1" thickTop="1" thickBot="1" x14ac:dyDescent="0.3">
      <c r="B43" s="275" t="s">
        <v>98</v>
      </c>
      <c r="C43" s="189"/>
      <c r="D43" s="189"/>
      <c r="E43" s="1063"/>
      <c r="F43" s="1063"/>
      <c r="G43" s="1063"/>
      <c r="I43" s="211"/>
      <c r="J43" s="586"/>
      <c r="K43" s="587"/>
      <c r="L43" s="168"/>
      <c r="M43" s="169"/>
      <c r="N43" s="169"/>
      <c r="O43" s="168"/>
      <c r="P43" s="168"/>
      <c r="Q43" s="196"/>
      <c r="R43" s="196"/>
      <c r="S43" s="196"/>
      <c r="T43" s="196"/>
      <c r="U43" s="206"/>
      <c r="V43" s="206"/>
      <c r="W43" s="196"/>
      <c r="X43" s="196"/>
      <c r="AA43" s="196"/>
      <c r="AB43" s="196"/>
    </row>
    <row r="44" spans="2:28" ht="13.9" customHeight="1" thickTop="1" thickBot="1" x14ac:dyDescent="0.3">
      <c r="B44" s="275" t="s">
        <v>99</v>
      </c>
      <c r="C44" s="189"/>
      <c r="D44" s="189"/>
      <c r="E44" s="1063"/>
      <c r="F44" s="1063"/>
      <c r="G44" s="1063"/>
      <c r="I44" s="211"/>
      <c r="J44" s="586"/>
      <c r="K44" s="587"/>
      <c r="L44" s="168"/>
      <c r="M44" s="169"/>
      <c r="N44" s="169"/>
      <c r="O44" s="168"/>
      <c r="P44" s="168"/>
      <c r="Q44" s="196"/>
      <c r="R44" s="196"/>
      <c r="S44" s="196"/>
      <c r="T44" s="196"/>
      <c r="U44" s="206"/>
      <c r="V44" s="206"/>
      <c r="W44" s="196"/>
      <c r="X44" s="196"/>
      <c r="AA44" s="196"/>
      <c r="AB44" s="196"/>
    </row>
    <row r="45" spans="2:28" ht="13.9" customHeight="1" thickTop="1" thickBot="1" x14ac:dyDescent="0.3">
      <c r="B45" s="275" t="s">
        <v>95</v>
      </c>
      <c r="C45" s="189"/>
      <c r="D45" s="189"/>
      <c r="E45" s="1063"/>
      <c r="F45" s="1063"/>
      <c r="G45" s="1063"/>
      <c r="I45" s="211"/>
      <c r="J45" s="586"/>
      <c r="K45" s="587"/>
      <c r="L45" s="168"/>
      <c r="M45" s="169"/>
      <c r="N45" s="169"/>
      <c r="O45" s="168"/>
      <c r="P45" s="168"/>
      <c r="Q45" s="196"/>
      <c r="R45" s="196"/>
      <c r="S45" s="196"/>
      <c r="T45" s="196"/>
      <c r="U45" s="206"/>
      <c r="V45" s="206"/>
      <c r="W45" s="196"/>
      <c r="X45" s="196"/>
      <c r="AA45" s="196"/>
      <c r="AB45" s="196"/>
    </row>
    <row r="46" spans="2:28" ht="13.9" customHeight="1" thickTop="1" thickBot="1" x14ac:dyDescent="0.3">
      <c r="B46" s="275" t="s">
        <v>31</v>
      </c>
      <c r="C46" s="189"/>
      <c r="D46" s="189"/>
      <c r="E46" s="1063"/>
      <c r="F46" s="1063"/>
      <c r="G46" s="1063"/>
      <c r="I46" s="211"/>
      <c r="J46" s="167"/>
      <c r="K46" s="167"/>
      <c r="L46" s="168"/>
      <c r="M46" s="169"/>
      <c r="N46" s="169"/>
      <c r="O46" s="168"/>
      <c r="P46" s="168"/>
      <c r="Q46" s="196"/>
      <c r="R46" s="196"/>
      <c r="S46" s="196"/>
      <c r="T46" s="196"/>
      <c r="U46" s="206"/>
      <c r="V46" s="206"/>
      <c r="W46" s="196"/>
      <c r="X46" s="196"/>
      <c r="AA46" s="196"/>
      <c r="AB46" s="196"/>
    </row>
    <row r="47" spans="2:28" ht="13.9" customHeight="1" thickTop="1" thickBot="1" x14ac:dyDescent="0.3">
      <c r="B47" s="275" t="s">
        <v>31</v>
      </c>
      <c r="C47" s="189"/>
      <c r="D47" s="189"/>
      <c r="E47" s="1063"/>
      <c r="F47" s="1063"/>
      <c r="G47" s="1063"/>
      <c r="I47" s="211"/>
      <c r="J47" s="167"/>
      <c r="K47" s="167"/>
      <c r="L47" s="168"/>
      <c r="M47" s="169"/>
      <c r="N47" s="169"/>
      <c r="O47" s="168"/>
      <c r="P47" s="168"/>
      <c r="Q47" s="196"/>
      <c r="R47" s="196"/>
      <c r="S47" s="196"/>
      <c r="T47" s="196"/>
      <c r="U47" s="206"/>
      <c r="V47" s="206"/>
      <c r="W47" s="196"/>
      <c r="X47" s="196"/>
      <c r="AA47" s="196"/>
      <c r="AB47" s="196"/>
    </row>
    <row r="48" spans="2:28" ht="13.9" customHeight="1" thickTop="1" thickBot="1" x14ac:dyDescent="0.3">
      <c r="B48" s="275" t="s">
        <v>31</v>
      </c>
      <c r="C48" s="189"/>
      <c r="D48" s="189"/>
      <c r="E48" s="1063"/>
      <c r="F48" s="1063"/>
      <c r="G48" s="1063"/>
      <c r="I48" s="211"/>
      <c r="J48" s="167"/>
      <c r="K48" s="167"/>
      <c r="L48" s="168"/>
      <c r="M48" s="169"/>
      <c r="N48" s="169"/>
      <c r="O48" s="168"/>
      <c r="P48" s="168"/>
      <c r="Q48" s="196"/>
      <c r="R48" s="196"/>
      <c r="S48" s="196"/>
      <c r="T48" s="196"/>
      <c r="U48" s="206"/>
      <c r="V48" s="206"/>
      <c r="W48" s="196"/>
      <c r="X48" s="196"/>
      <c r="AA48" s="196"/>
      <c r="AB48" s="196"/>
    </row>
    <row r="49" spans="2:28" ht="13.9" customHeight="1" thickTop="1" thickBot="1" x14ac:dyDescent="0.3">
      <c r="B49" s="275" t="s">
        <v>31</v>
      </c>
      <c r="C49" s="189"/>
      <c r="D49" s="189"/>
      <c r="E49" s="1063"/>
      <c r="F49" s="1063"/>
      <c r="G49" s="1063"/>
      <c r="I49" s="211"/>
      <c r="J49" s="167"/>
      <c r="K49" s="167"/>
      <c r="L49" s="168"/>
      <c r="M49" s="169"/>
      <c r="N49" s="169"/>
      <c r="O49" s="168"/>
      <c r="P49" s="168"/>
      <c r="Q49" s="196"/>
      <c r="R49" s="196"/>
      <c r="S49" s="196"/>
      <c r="T49" s="196"/>
      <c r="U49" s="206"/>
      <c r="V49" s="206"/>
      <c r="W49" s="196"/>
      <c r="X49" s="196"/>
      <c r="AA49" s="196"/>
      <c r="AB49" s="196"/>
    </row>
    <row r="50" spans="2:28" ht="6" customHeight="1" thickTop="1" x14ac:dyDescent="0.25">
      <c r="C50" s="190"/>
      <c r="D50" s="190"/>
      <c r="R50" s="198"/>
      <c r="T50" s="199"/>
      <c r="U50" s="204"/>
    </row>
    <row r="51" spans="2:28" ht="7.15" customHeight="1" x14ac:dyDescent="0.2">
      <c r="B51" s="194"/>
      <c r="C51" s="194"/>
      <c r="D51" s="194"/>
      <c r="E51" s="194"/>
      <c r="F51" s="194"/>
      <c r="G51" s="194"/>
      <c r="H51" s="194"/>
      <c r="I51" s="194"/>
      <c r="J51" s="194"/>
      <c r="K51" s="194"/>
      <c r="L51" s="194"/>
      <c r="M51" s="194"/>
      <c r="N51" s="194"/>
      <c r="O51" s="194"/>
      <c r="P51" s="342"/>
      <c r="R51" s="198"/>
      <c r="T51" s="199"/>
      <c r="U51" s="204"/>
    </row>
    <row r="52" spans="2:28" ht="13.9" customHeight="1" x14ac:dyDescent="0.25">
      <c r="B52" s="284" t="s">
        <v>34</v>
      </c>
      <c r="C52" s="4"/>
      <c r="D52" s="4"/>
      <c r="E52" s="4"/>
      <c r="F52" s="4"/>
      <c r="G52" s="4"/>
      <c r="H52" s="4"/>
      <c r="I52" s="581">
        <f>SUM(I40:I49)</f>
        <v>0</v>
      </c>
      <c r="J52" s="180"/>
      <c r="K52" s="180"/>
      <c r="L52" s="180"/>
      <c r="M52" s="180"/>
      <c r="N52" s="181"/>
      <c r="O52" s="181"/>
      <c r="P52" s="331"/>
      <c r="R52" s="198"/>
      <c r="T52" s="199"/>
      <c r="U52" s="204"/>
    </row>
    <row r="53" spans="2:28" ht="13.9" customHeight="1" x14ac:dyDescent="0.2">
      <c r="B53" s="1065"/>
      <c r="C53" s="1065"/>
      <c r="D53" s="1065"/>
      <c r="E53" s="1065"/>
      <c r="F53" s="1065"/>
      <c r="G53" s="1065"/>
      <c r="H53" s="1065"/>
      <c r="I53" s="1065"/>
      <c r="J53" s="1065"/>
      <c r="K53" s="1065"/>
      <c r="L53" s="1065"/>
      <c r="M53" s="1065"/>
      <c r="N53" s="1065"/>
      <c r="O53" s="1065"/>
      <c r="P53" s="1065"/>
      <c r="R53" s="198"/>
      <c r="T53" s="199"/>
      <c r="U53" s="204"/>
    </row>
    <row r="54" spans="2:28" ht="13.9" customHeight="1" x14ac:dyDescent="0.2">
      <c r="B54" s="1065"/>
      <c r="C54" s="1065"/>
      <c r="D54" s="1065"/>
      <c r="E54" s="1065"/>
      <c r="F54" s="1065"/>
      <c r="G54" s="1065"/>
      <c r="H54" s="1065"/>
      <c r="I54" s="1065"/>
      <c r="J54" s="1065"/>
      <c r="K54" s="1065"/>
      <c r="L54" s="1065"/>
      <c r="M54" s="1065"/>
      <c r="N54" s="1065"/>
      <c r="O54" s="1065"/>
      <c r="P54" s="1065"/>
      <c r="R54" s="198"/>
      <c r="T54" s="199"/>
      <c r="U54" s="204"/>
    </row>
    <row r="55" spans="2:28" ht="15" x14ac:dyDescent="0.2">
      <c r="B55" s="1065"/>
      <c r="C55" s="1065"/>
      <c r="D55" s="1065"/>
      <c r="E55" s="1065"/>
      <c r="F55" s="1065"/>
      <c r="G55" s="1065"/>
      <c r="H55" s="1065"/>
      <c r="I55" s="1065"/>
      <c r="J55" s="1065"/>
      <c r="K55" s="1065"/>
      <c r="L55" s="1065"/>
      <c r="M55" s="1065"/>
      <c r="N55" s="1065"/>
      <c r="O55" s="1065"/>
      <c r="P55" s="1065"/>
      <c r="R55" s="198"/>
      <c r="T55" s="199"/>
      <c r="U55" s="204"/>
    </row>
    <row r="56" spans="2:28" ht="13.9" customHeight="1" x14ac:dyDescent="0.2">
      <c r="B56" s="1065"/>
      <c r="C56" s="1065"/>
      <c r="D56" s="1065"/>
      <c r="E56" s="1065"/>
      <c r="F56" s="1065"/>
      <c r="G56" s="1065"/>
      <c r="H56" s="1065"/>
      <c r="I56" s="1065"/>
      <c r="J56" s="1065"/>
      <c r="K56" s="1065"/>
      <c r="L56" s="1065"/>
      <c r="M56" s="1065"/>
      <c r="N56" s="1065"/>
      <c r="O56" s="1065"/>
      <c r="P56" s="1065"/>
      <c r="R56" s="198"/>
      <c r="T56" s="199"/>
      <c r="U56" s="204"/>
    </row>
    <row r="57" spans="2:28" ht="32.450000000000003" customHeight="1" x14ac:dyDescent="0.2">
      <c r="B57" s="1065"/>
      <c r="C57" s="1065"/>
      <c r="D57" s="1065"/>
      <c r="E57" s="1065"/>
      <c r="F57" s="1065"/>
      <c r="G57" s="1065"/>
      <c r="H57" s="1065"/>
      <c r="I57" s="1065"/>
      <c r="J57" s="1065"/>
      <c r="K57" s="1065"/>
      <c r="L57" s="1065"/>
      <c r="M57" s="1065"/>
      <c r="N57" s="1065"/>
      <c r="O57" s="1065"/>
      <c r="P57" s="1065"/>
      <c r="R57" s="198"/>
      <c r="T57" s="199"/>
      <c r="U57" s="204"/>
    </row>
    <row r="58" spans="2:28" ht="13.9" customHeight="1" x14ac:dyDescent="0.25">
      <c r="B58" s="195"/>
      <c r="C58" s="195"/>
      <c r="D58" s="195"/>
      <c r="E58" s="195"/>
      <c r="F58" s="195"/>
      <c r="G58" s="195"/>
      <c r="H58" s="195"/>
      <c r="I58" s="196"/>
      <c r="J58" s="196"/>
      <c r="K58" s="196"/>
      <c r="L58" s="196"/>
      <c r="M58" s="196"/>
      <c r="N58" s="196"/>
      <c r="O58" s="196"/>
      <c r="P58" s="197"/>
      <c r="R58" s="198"/>
      <c r="T58" s="199"/>
      <c r="U58" s="204"/>
    </row>
    <row r="59" spans="2:28" ht="15" customHeight="1" x14ac:dyDescent="0.25">
      <c r="B59" s="195"/>
      <c r="C59" s="195"/>
      <c r="D59" s="195"/>
      <c r="E59" s="195"/>
      <c r="F59" s="195"/>
      <c r="G59" s="195"/>
      <c r="H59" s="195"/>
      <c r="I59" s="196"/>
      <c r="J59" s="196"/>
      <c r="K59" s="196"/>
      <c r="L59" s="196"/>
      <c r="M59" s="196"/>
      <c r="N59" s="196"/>
      <c r="O59" s="196"/>
      <c r="P59" s="197"/>
      <c r="R59" s="198"/>
      <c r="T59" s="199"/>
      <c r="U59" s="204"/>
    </row>
    <row r="60" spans="2:28" ht="12.6" customHeight="1" x14ac:dyDescent="0.25">
      <c r="B60" s="195"/>
      <c r="C60" s="195"/>
      <c r="D60" s="195"/>
      <c r="E60" s="195"/>
      <c r="F60" s="195"/>
      <c r="G60" s="195"/>
      <c r="H60" s="195"/>
      <c r="I60" s="196"/>
      <c r="J60" s="196"/>
      <c r="K60" s="196"/>
      <c r="L60" s="196"/>
      <c r="M60" s="196"/>
      <c r="N60" s="196"/>
      <c r="O60" s="196"/>
      <c r="P60" s="197"/>
      <c r="R60" s="198"/>
      <c r="T60" s="199"/>
      <c r="U60" s="204"/>
    </row>
    <row r="61" spans="2:28" ht="13.15" customHeight="1" x14ac:dyDescent="0.25">
      <c r="B61" s="195"/>
      <c r="C61" s="195"/>
      <c r="D61" s="195"/>
      <c r="E61" s="195"/>
      <c r="F61" s="195"/>
      <c r="G61" s="195"/>
      <c r="H61" s="195"/>
      <c r="I61" s="196"/>
      <c r="J61" s="196"/>
      <c r="K61" s="196"/>
      <c r="L61" s="196"/>
      <c r="M61" s="196"/>
      <c r="N61" s="196"/>
      <c r="O61" s="196"/>
      <c r="P61" s="197"/>
      <c r="R61" s="198"/>
      <c r="T61" s="199"/>
      <c r="U61" s="204"/>
    </row>
    <row r="62" spans="2:28" x14ac:dyDescent="0.25">
      <c r="B62" s="195"/>
      <c r="C62" s="195"/>
      <c r="D62" s="195"/>
      <c r="E62" s="195"/>
      <c r="F62" s="195"/>
      <c r="G62" s="195"/>
      <c r="H62" s="195"/>
      <c r="I62" s="196"/>
      <c r="J62" s="196"/>
      <c r="K62" s="196"/>
      <c r="L62" s="196"/>
      <c r="M62" s="196"/>
      <c r="N62" s="196"/>
      <c r="O62" s="196"/>
      <c r="P62" s="197"/>
      <c r="R62" s="198"/>
      <c r="T62" s="199"/>
      <c r="U62" s="204"/>
    </row>
    <row r="63" spans="2:28" ht="2.4500000000000002" customHeight="1" x14ac:dyDescent="0.25">
      <c r="B63" s="195"/>
      <c r="C63" s="195"/>
      <c r="D63" s="195"/>
      <c r="E63" s="195"/>
      <c r="F63" s="195"/>
      <c r="G63" s="195"/>
      <c r="H63" s="195"/>
      <c r="I63" s="196"/>
      <c r="J63" s="196"/>
      <c r="K63" s="196"/>
      <c r="L63" s="196"/>
      <c r="M63" s="196"/>
      <c r="N63" s="196"/>
      <c r="O63" s="196"/>
      <c r="P63" s="197"/>
      <c r="R63" s="198"/>
      <c r="T63" s="199"/>
      <c r="U63" s="204"/>
    </row>
    <row r="64" spans="2:28" x14ac:dyDescent="0.25">
      <c r="B64" s="195"/>
      <c r="C64" s="195"/>
      <c r="D64" s="195"/>
      <c r="E64" s="195"/>
      <c r="F64" s="195"/>
      <c r="G64" s="195"/>
      <c r="H64" s="195"/>
      <c r="I64" s="196"/>
      <c r="J64" s="196"/>
      <c r="K64" s="196"/>
      <c r="L64" s="196"/>
      <c r="M64" s="196"/>
      <c r="N64" s="196"/>
      <c r="O64" s="196"/>
      <c r="P64" s="197"/>
      <c r="R64" s="198"/>
      <c r="T64" s="199"/>
      <c r="U64" s="204"/>
    </row>
    <row r="65" spans="2:21" ht="14.45" customHeight="1" x14ac:dyDescent="0.25">
      <c r="B65" s="195"/>
      <c r="C65" s="195"/>
      <c r="D65" s="195"/>
      <c r="E65" s="195"/>
      <c r="F65" s="195"/>
      <c r="G65" s="195"/>
      <c r="H65" s="195"/>
      <c r="I65" s="196"/>
      <c r="J65" s="196"/>
      <c r="K65" s="196"/>
      <c r="L65" s="196"/>
      <c r="M65" s="196"/>
      <c r="N65" s="196"/>
      <c r="O65" s="196"/>
      <c r="P65" s="197"/>
      <c r="R65" s="198"/>
      <c r="T65" s="199"/>
      <c r="U65" s="204"/>
    </row>
    <row r="66" spans="2:21" ht="17.45" customHeight="1" x14ac:dyDescent="0.25">
      <c r="B66" s="195"/>
      <c r="C66" s="195"/>
      <c r="D66" s="195"/>
      <c r="E66" s="195"/>
      <c r="F66" s="195"/>
      <c r="G66" s="195"/>
      <c r="H66" s="195"/>
      <c r="I66" s="196"/>
      <c r="J66" s="196"/>
      <c r="K66" s="196"/>
      <c r="L66" s="196"/>
      <c r="M66" s="196"/>
      <c r="N66" s="196"/>
      <c r="O66" s="196"/>
      <c r="P66" s="197"/>
      <c r="R66" s="198"/>
    </row>
    <row r="67" spans="2:21" ht="18" customHeight="1" x14ac:dyDescent="0.25">
      <c r="B67" s="195"/>
      <c r="C67" s="195"/>
      <c r="D67" s="195"/>
      <c r="E67" s="195"/>
      <c r="F67" s="195"/>
      <c r="G67" s="195"/>
      <c r="H67" s="195"/>
      <c r="I67" s="196"/>
      <c r="J67" s="196"/>
      <c r="K67" s="196"/>
      <c r="L67" s="196"/>
      <c r="M67" s="196"/>
      <c r="N67" s="196"/>
      <c r="O67" s="196"/>
      <c r="P67" s="197"/>
      <c r="R67" s="198"/>
    </row>
    <row r="68" spans="2:21" ht="27.75" x14ac:dyDescent="0.25">
      <c r="B68" s="195"/>
      <c r="C68" s="456"/>
      <c r="D68" s="456"/>
      <c r="E68" s="457"/>
      <c r="F68" s="457"/>
      <c r="G68" s="457"/>
      <c r="H68" s="457"/>
      <c r="I68" s="457"/>
      <c r="J68" s="457"/>
      <c r="K68" s="457"/>
      <c r="L68" s="457"/>
      <c r="M68" s="457"/>
      <c r="N68" s="196"/>
      <c r="O68" s="196"/>
      <c r="P68" s="197"/>
      <c r="R68" s="198"/>
    </row>
    <row r="69" spans="2:21" x14ac:dyDescent="0.25">
      <c r="B69" s="195"/>
      <c r="C69" s="195"/>
      <c r="D69" s="195"/>
      <c r="E69" s="195"/>
      <c r="F69" s="195"/>
      <c r="G69" s="195"/>
      <c r="H69" s="195"/>
      <c r="I69" s="196"/>
      <c r="J69" s="196"/>
      <c r="K69" s="196"/>
      <c r="L69" s="196"/>
      <c r="M69" s="196"/>
      <c r="N69" s="196"/>
      <c r="O69" s="196"/>
      <c r="P69" s="197"/>
      <c r="R69" s="198"/>
    </row>
    <row r="70" spans="2:21" x14ac:dyDescent="0.25">
      <c r="B70" s="195"/>
      <c r="C70" s="195"/>
      <c r="D70" s="195"/>
      <c r="E70" s="195"/>
      <c r="F70" s="195"/>
      <c r="G70" s="195"/>
      <c r="H70" s="195"/>
      <c r="I70" s="196"/>
      <c r="J70" s="196"/>
      <c r="K70" s="196"/>
      <c r="L70" s="196"/>
      <c r="M70" s="196"/>
      <c r="N70" s="196"/>
      <c r="O70" s="196"/>
      <c r="P70" s="197"/>
      <c r="R70" s="198"/>
    </row>
    <row r="71" spans="2:21" x14ac:dyDescent="0.25">
      <c r="B71" s="195"/>
      <c r="C71" s="195"/>
      <c r="D71" s="195"/>
      <c r="E71" s="195"/>
      <c r="F71" s="195"/>
      <c r="G71" s="195"/>
      <c r="H71" s="195"/>
      <c r="I71" s="196"/>
      <c r="J71" s="196"/>
      <c r="K71" s="196"/>
      <c r="L71" s="196"/>
      <c r="M71" s="196"/>
      <c r="N71" s="196"/>
      <c r="O71" s="196"/>
      <c r="P71" s="197"/>
      <c r="R71" s="198"/>
    </row>
    <row r="72" spans="2:21" x14ac:dyDescent="0.25">
      <c r="B72" s="195"/>
      <c r="C72" s="195"/>
      <c r="D72" s="195"/>
      <c r="E72" s="195"/>
      <c r="F72" s="195"/>
      <c r="G72" s="195"/>
      <c r="H72" s="195"/>
      <c r="I72" s="196"/>
      <c r="J72" s="196"/>
      <c r="K72" s="196"/>
      <c r="L72" s="196"/>
      <c r="M72" s="196"/>
      <c r="N72" s="196"/>
      <c r="O72" s="196"/>
      <c r="P72" s="197"/>
      <c r="R72" s="198"/>
    </row>
    <row r="73" spans="2:21" x14ac:dyDescent="0.25">
      <c r="B73" s="195"/>
      <c r="C73" s="195"/>
      <c r="D73" s="195"/>
      <c r="E73" s="195"/>
      <c r="F73" s="195"/>
      <c r="G73" s="195"/>
      <c r="H73" s="195"/>
      <c r="I73" s="196"/>
      <c r="J73" s="196"/>
      <c r="K73" s="196"/>
      <c r="L73" s="196"/>
      <c r="M73" s="196"/>
      <c r="N73" s="196"/>
      <c r="O73" s="196"/>
      <c r="P73" s="197"/>
      <c r="R73" s="198"/>
    </row>
    <row r="74" spans="2:21" x14ac:dyDescent="0.25">
      <c r="R74" s="198"/>
    </row>
    <row r="75" spans="2:21" ht="27.75" x14ac:dyDescent="0.25">
      <c r="N75" s="185"/>
      <c r="O75" s="185"/>
      <c r="P75" s="185"/>
      <c r="Q75" s="457"/>
      <c r="R75" s="457"/>
      <c r="S75" s="457"/>
    </row>
    <row r="76" spans="2:21" x14ac:dyDescent="0.25">
      <c r="R76" s="198"/>
    </row>
  </sheetData>
  <sheetProtection selectLockedCells="1"/>
  <dataConsolidate/>
  <mergeCells count="62">
    <mergeCell ref="H1:I1"/>
    <mergeCell ref="M1:N1"/>
    <mergeCell ref="H2:I2"/>
    <mergeCell ref="J1:L1"/>
    <mergeCell ref="B1:E4"/>
    <mergeCell ref="J2:L2"/>
    <mergeCell ref="M2:N2"/>
    <mergeCell ref="M3:N3"/>
    <mergeCell ref="H3:I3"/>
    <mergeCell ref="O2:P2"/>
    <mergeCell ref="J3:L3"/>
    <mergeCell ref="O3:P3"/>
    <mergeCell ref="E40:G40"/>
    <mergeCell ref="E41:G41"/>
    <mergeCell ref="C22:G22"/>
    <mergeCell ref="C20:G20"/>
    <mergeCell ref="B12:C12"/>
    <mergeCell ref="B13:C13"/>
    <mergeCell ref="B14:C14"/>
    <mergeCell ref="C21:G21"/>
    <mergeCell ref="D9:G9"/>
    <mergeCell ref="D10:G10"/>
    <mergeCell ref="D11:G11"/>
    <mergeCell ref="B6:P6"/>
    <mergeCell ref="E48:G48"/>
    <mergeCell ref="B33:E35"/>
    <mergeCell ref="C38:C39"/>
    <mergeCell ref="E49:G49"/>
    <mergeCell ref="B53:P57"/>
    <mergeCell ref="E42:G42"/>
    <mergeCell ref="E43:G43"/>
    <mergeCell ref="E44:G44"/>
    <mergeCell ref="E45:G45"/>
    <mergeCell ref="E46:G46"/>
    <mergeCell ref="E47:G47"/>
    <mergeCell ref="T18:U18"/>
    <mergeCell ref="T13:U13"/>
    <mergeCell ref="T14:U14"/>
    <mergeCell ref="T15:U15"/>
    <mergeCell ref="T16:U16"/>
    <mergeCell ref="T17:U17"/>
    <mergeCell ref="W7:AA7"/>
    <mergeCell ref="T9:U9"/>
    <mergeCell ref="T10:U10"/>
    <mergeCell ref="T11:U11"/>
    <mergeCell ref="T12:U12"/>
    <mergeCell ref="R1:R8"/>
    <mergeCell ref="B36:I36"/>
    <mergeCell ref="J33:J38"/>
    <mergeCell ref="J7:K7"/>
    <mergeCell ref="K33:K38"/>
    <mergeCell ref="E38:G39"/>
    <mergeCell ref="I38:I39"/>
    <mergeCell ref="B15:C15"/>
    <mergeCell ref="B16:C16"/>
    <mergeCell ref="B17:C17"/>
    <mergeCell ref="B18:C18"/>
    <mergeCell ref="B19:C19"/>
    <mergeCell ref="C23:G23"/>
    <mergeCell ref="E26:H26"/>
    <mergeCell ref="B28:P31"/>
    <mergeCell ref="O1:P1"/>
  </mergeCells>
  <conditionalFormatting sqref="C20:C21">
    <cfRule type="cellIs" dxfId="336" priority="4" stopIfTrue="1" operator="equal">
      <formula>0</formula>
    </cfRule>
    <cfRule type="cellIs" dxfId="335" priority="8" stopIfTrue="1" operator="equal">
      <formula>0</formula>
    </cfRule>
  </conditionalFormatting>
  <conditionalFormatting sqref="C20:C23">
    <cfRule type="cellIs" dxfId="334" priority="14" stopIfTrue="1" operator="equal">
      <formula>0</formula>
    </cfRule>
  </conditionalFormatting>
  <conditionalFormatting sqref="C23">
    <cfRule type="cellIs" dxfId="333" priority="10" stopIfTrue="1" operator="equal">
      <formula>0</formula>
    </cfRule>
  </conditionalFormatting>
  <conditionalFormatting sqref="C40:C49">
    <cfRule type="cellIs" dxfId="332" priority="41" stopIfTrue="1" operator="equal">
      <formula>0</formula>
    </cfRule>
    <cfRule type="cellIs" dxfId="331" priority="42" stopIfTrue="1" operator="equal">
      <formula>0</formula>
    </cfRule>
  </conditionalFormatting>
  <conditionalFormatting sqref="C20:G20">
    <cfRule type="expression" dxfId="330" priority="3" stopIfTrue="1">
      <formula>IF($I$20="",$I$20="")</formula>
    </cfRule>
    <cfRule type="expression" dxfId="329" priority="7" stopIfTrue="1">
      <formula>IF($I$20="",$I$20="")</formula>
    </cfRule>
    <cfRule type="expression" dxfId="328" priority="13" stopIfTrue="1">
      <formula>IF($I$20="",$I$20="")</formula>
    </cfRule>
  </conditionalFormatting>
  <conditionalFormatting sqref="C22:G22">
    <cfRule type="expression" dxfId="327" priority="2" stopIfTrue="1">
      <formula>$I$22=""</formula>
    </cfRule>
  </conditionalFormatting>
  <conditionalFormatting sqref="C22:G23">
    <cfRule type="expression" dxfId="326" priority="9" stopIfTrue="1">
      <formula>IF($I$20="",$I$20="")</formula>
    </cfRule>
  </conditionalFormatting>
  <conditionalFormatting sqref="C23:G23">
    <cfRule type="expression" dxfId="325" priority="1" stopIfTrue="1">
      <formula>$I$23=""</formula>
    </cfRule>
  </conditionalFormatting>
  <conditionalFormatting sqref="I9:I16 L9:L16 E17:E18 G17:G18 B28 F40:G46 E40:E49 F48:G49 B53">
    <cfRule type="cellIs" dxfId="324" priority="43" stopIfTrue="1" operator="equal">
      <formula>0</formula>
    </cfRule>
  </conditionalFormatting>
  <conditionalFormatting sqref="I20:I23">
    <cfRule type="cellIs" dxfId="323" priority="18" stopIfTrue="1" operator="equal">
      <formula>0</formula>
    </cfRule>
  </conditionalFormatting>
  <conditionalFormatting sqref="I26 L26">
    <cfRule type="cellIs" dxfId="322" priority="40" stopIfTrue="1" operator="equal">
      <formula>0</formula>
    </cfRule>
  </conditionalFormatting>
  <conditionalFormatting sqref="L20:L23">
    <cfRule type="cellIs" dxfId="321" priority="17" stopIfTrue="1" operator="equal">
      <formula>0</formula>
    </cfRule>
  </conditionalFormatting>
  <dataValidations count="3">
    <dataValidation allowBlank="1" showInputMessage="1" showErrorMessage="1" errorTitle="Negative number" error="Can not put a negative number into worksheet" sqref="J13:L13 L26 I26 L12 I20:I21 L20:L21" xr:uid="{00000000-0002-0000-0A00-000000000000}"/>
    <dataValidation type="whole" allowBlank="1" showInputMessage="1" showErrorMessage="1" errorTitle="Negative number" error="Can not put a negative number into worksheet" sqref="I52:M52 L27 I24:I25 J12:K12 L16:L17 M12:M27 I32:M32 I27 J14:K27 L24:L25 I17" xr:uid="{00000000-0002-0000-0A00-000001000000}">
      <formula1>0</formula1>
      <formula2>999999999999</formula2>
    </dataValidation>
    <dataValidation type="whole" allowBlank="1" showInputMessage="1" showErrorMessage="1" errorTitle="Positive Number" error="Can not put a Positive number into worksheet" sqref="I22:I23 L22:L23" xr:uid="{00000000-0002-0000-0A00-000002000000}">
      <formula1>-999999999</formula1>
      <formula2>0</formula2>
    </dataValidation>
  </dataValidations>
  <printOptions horizontalCentered="1" verticalCentered="1"/>
  <pageMargins left="0" right="0" top="0.5" bottom="0.16" header="0.5" footer="0.16"/>
  <pageSetup scale="79" orientation="portrait" r:id="rId1"/>
  <headerFooter alignWithMargins="0">
    <oddHeader>&amp;CIncome Analysis Worksheet</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29379" r:id="rId4" name="Button 3">
              <controlPr defaultSize="0" print="0" autoFill="0" autoPict="0" macro="[0]!taxlines2">
                <anchor moveWithCells="1" sizeWithCells="1">
                  <from>
                    <xdr:col>1</xdr:col>
                    <xdr:colOff>219075</xdr:colOff>
                    <xdr:row>6</xdr:row>
                    <xdr:rowOff>123825</xdr:rowOff>
                  </from>
                  <to>
                    <xdr:col>2</xdr:col>
                    <xdr:colOff>695325</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2"/>
    <pageSetUpPr fitToPage="1"/>
  </sheetPr>
  <dimension ref="A1:Y109"/>
  <sheetViews>
    <sheetView showGridLines="0" topLeftCell="B32" zoomScale="88" zoomScaleNormal="88" workbookViewId="0">
      <selection activeCell="X38" sqref="X38"/>
    </sheetView>
  </sheetViews>
  <sheetFormatPr defaultColWidth="8.85546875" defaultRowHeight="12" x14ac:dyDescent="0.2"/>
  <cols>
    <col min="1" max="1" width="6.7109375" style="108" customWidth="1"/>
    <col min="2" max="2" width="22.7109375" style="92" customWidth="1"/>
    <col min="3" max="3" width="8.85546875" style="92" customWidth="1"/>
    <col min="4" max="4" width="0.7109375" style="92" customWidth="1"/>
    <col min="5" max="5" width="8.7109375" style="92" customWidth="1"/>
    <col min="6" max="6" width="9.85546875" style="92" hidden="1" customWidth="1"/>
    <col min="7" max="7" width="3.42578125" style="92" hidden="1" customWidth="1"/>
    <col min="8" max="8" width="4" style="92" customWidth="1"/>
    <col min="9" max="9" width="14.28515625" style="92" customWidth="1"/>
    <col min="10" max="10" width="2.7109375" style="92" customWidth="1"/>
    <col min="11" max="11" width="14.42578125" style="92" customWidth="1"/>
    <col min="12" max="12" width="1.5703125" style="92" customWidth="1"/>
    <col min="13" max="13" width="12.42578125" style="92" customWidth="1"/>
    <col min="14" max="14" width="0.85546875" style="92" customWidth="1"/>
    <col min="15" max="15" width="2.85546875" style="92" customWidth="1"/>
    <col min="16" max="16" width="0.7109375" style="92" customWidth="1"/>
    <col min="17" max="17" width="16.5703125" style="107" customWidth="1"/>
    <col min="18" max="19" width="6.28515625" style="118" customWidth="1"/>
    <col min="20" max="20" width="10.7109375" style="118" bestFit="1" customWidth="1"/>
    <col min="21" max="21" width="4.42578125" style="110" customWidth="1"/>
    <col min="22" max="25" width="8.85546875" style="108"/>
    <col min="26" max="16384" width="8.85546875" style="101"/>
  </cols>
  <sheetData>
    <row r="1" spans="1:25" ht="12" customHeight="1" x14ac:dyDescent="0.2">
      <c r="B1" s="1083" t="s">
        <v>121</v>
      </c>
      <c r="C1" s="1083"/>
      <c r="D1" s="1083"/>
      <c r="E1" s="1083"/>
      <c r="F1" s="115"/>
      <c r="G1" s="405"/>
      <c r="H1" s="1"/>
      <c r="I1" s="1051" t="s">
        <v>105</v>
      </c>
      <c r="J1" s="1051"/>
      <c r="K1" s="1085" t="str">
        <f>IF(Input!C1=0,"",Input!C1)</f>
        <v/>
      </c>
      <c r="L1" s="1085"/>
      <c r="M1" s="359" t="s">
        <v>37</v>
      </c>
      <c r="N1" s="359"/>
      <c r="O1" s="1054" t="str">
        <f>IF(Input!I5=0,"",Input!I5)</f>
        <v/>
      </c>
      <c r="P1" s="1054"/>
      <c r="Q1" s="1054"/>
      <c r="S1" s="118">
        <v>2011</v>
      </c>
      <c r="T1" s="110"/>
      <c r="U1" s="109"/>
    </row>
    <row r="2" spans="1:25" ht="14.45" customHeight="1" x14ac:dyDescent="0.2">
      <c r="B2" s="1083"/>
      <c r="C2" s="1083"/>
      <c r="D2" s="1083"/>
      <c r="E2" s="1083"/>
      <c r="F2" s="91"/>
      <c r="G2" s="91"/>
      <c r="H2" s="1"/>
      <c r="I2" s="1051" t="s">
        <v>104</v>
      </c>
      <c r="J2" s="1051"/>
      <c r="K2" s="1086" t="str">
        <f>IF(Input!C3=0,"",Input!C3)</f>
        <v/>
      </c>
      <c r="L2" s="1086"/>
      <c r="M2" s="359" t="s">
        <v>90</v>
      </c>
      <c r="N2" s="359"/>
      <c r="O2" s="1053" t="str">
        <f>IF(Input!I1=0,"",Input!I1)</f>
        <v/>
      </c>
      <c r="P2" s="1053"/>
      <c r="Q2" s="1053"/>
      <c r="S2" s="118">
        <v>2010</v>
      </c>
      <c r="T2" s="110"/>
      <c r="U2" s="109"/>
    </row>
    <row r="3" spans="1:25" ht="15" customHeight="1" x14ac:dyDescent="0.2">
      <c r="B3" s="1083"/>
      <c r="C3" s="1083"/>
      <c r="D3" s="1083"/>
      <c r="E3" s="1083"/>
      <c r="F3" s="115"/>
      <c r="G3" s="115"/>
      <c r="H3" s="115"/>
      <c r="I3" s="1051" t="s">
        <v>89</v>
      </c>
      <c r="J3" s="1051"/>
      <c r="K3" s="1084" t="str">
        <f>IF(Input!G1=0,"",Input!G1)</f>
        <v/>
      </c>
      <c r="L3" s="1084"/>
      <c r="M3" s="359" t="s">
        <v>36</v>
      </c>
      <c r="N3" s="359"/>
      <c r="O3" s="1059" t="str">
        <f>IF(Input!C5=0,"",Input!C5)</f>
        <v/>
      </c>
      <c r="P3" s="1059"/>
      <c r="Q3" s="1059"/>
      <c r="S3" s="118">
        <v>2009</v>
      </c>
      <c r="T3" s="110"/>
      <c r="U3" s="109"/>
    </row>
    <row r="4" spans="1:25" ht="5.45" hidden="1" customHeight="1" x14ac:dyDescent="0.2">
      <c r="I4" s="91">
        <v>21</v>
      </c>
      <c r="J4" s="91"/>
      <c r="Q4" s="336"/>
      <c r="T4" s="119">
        <v>2008</v>
      </c>
    </row>
    <row r="5" spans="1:25" s="108" customFormat="1" ht="8.4499999999999993" customHeight="1" x14ac:dyDescent="0.2">
      <c r="B5" s="451"/>
      <c r="C5" s="451"/>
      <c r="D5" s="451"/>
      <c r="E5" s="451"/>
      <c r="F5" s="451"/>
      <c r="G5" s="451"/>
      <c r="H5" s="451"/>
      <c r="I5" s="451"/>
      <c r="J5" s="451"/>
      <c r="K5" s="451"/>
      <c r="L5" s="451"/>
      <c r="M5" s="451"/>
      <c r="N5" s="451"/>
      <c r="O5" s="451"/>
      <c r="P5" s="451"/>
      <c r="Q5" s="451"/>
      <c r="R5" s="118"/>
      <c r="S5" s="642"/>
      <c r="T5" s="118"/>
      <c r="U5" s="110"/>
    </row>
    <row r="6" spans="1:25" ht="19.149999999999999" customHeight="1" x14ac:dyDescent="0.2">
      <c r="B6" s="334" t="s">
        <v>112</v>
      </c>
      <c r="C6" s="1075"/>
      <c r="D6" s="1075"/>
      <c r="E6" s="1075"/>
      <c r="F6" s="1075"/>
      <c r="G6" s="1075"/>
      <c r="H6" s="1075"/>
      <c r="I6" s="1075"/>
      <c r="J6" s="1075"/>
      <c r="K6" s="112"/>
      <c r="L6" s="112"/>
      <c r="M6" s="112"/>
      <c r="N6" s="112"/>
      <c r="O6" s="112"/>
      <c r="P6" s="112"/>
      <c r="Q6" s="112"/>
    </row>
    <row r="7" spans="1:25" ht="15.6" customHeight="1" x14ac:dyDescent="0.2">
      <c r="B7" s="335" t="s">
        <v>3</v>
      </c>
      <c r="C7" s="1076"/>
      <c r="D7" s="1076"/>
      <c r="E7" s="1076"/>
      <c r="F7" s="1076"/>
      <c r="G7" s="1076"/>
      <c r="H7" s="569" t="s">
        <v>103</v>
      </c>
      <c r="I7" s="96">
        <f>Input!$C$9</f>
        <v>2023</v>
      </c>
      <c r="J7" s="94" t="s">
        <v>103</v>
      </c>
      <c r="K7" s="96">
        <f>I7-1</f>
        <v>2022</v>
      </c>
      <c r="L7" s="97"/>
      <c r="O7" s="93"/>
      <c r="P7" s="93"/>
    </row>
    <row r="8" spans="1:25" ht="6" customHeight="1" x14ac:dyDescent="0.2">
      <c r="B8" s="93"/>
      <c r="C8" s="93"/>
      <c r="D8" s="93"/>
      <c r="E8" s="93"/>
      <c r="F8" s="93"/>
      <c r="G8" s="93"/>
      <c r="H8" s="97"/>
      <c r="I8" s="97"/>
      <c r="J8" s="97"/>
      <c r="K8" s="97"/>
      <c r="L8" s="97"/>
      <c r="M8" s="93"/>
      <c r="N8" s="93"/>
      <c r="O8" s="93"/>
      <c r="P8" s="93"/>
      <c r="Q8" s="93"/>
    </row>
    <row r="9" spans="1:25" ht="15" customHeight="1" x14ac:dyDescent="0.2">
      <c r="B9" s="98" t="s">
        <v>196</v>
      </c>
      <c r="C9" s="98"/>
      <c r="D9" s="98"/>
      <c r="E9" s="98"/>
      <c r="F9" s="468"/>
      <c r="G9" s="1078" t="s">
        <v>194</v>
      </c>
      <c r="H9" s="1078"/>
      <c r="I9" s="124"/>
      <c r="J9" s="102"/>
      <c r="K9" s="124"/>
      <c r="L9" s="103"/>
      <c r="M9" s="100"/>
      <c r="N9" s="100"/>
      <c r="O9" s="100"/>
      <c r="P9" s="100"/>
      <c r="Q9" s="337"/>
    </row>
    <row r="10" spans="1:25" s="92" customFormat="1" ht="14.45" customHeight="1" x14ac:dyDescent="0.2">
      <c r="A10" s="108"/>
      <c r="B10" s="98" t="s">
        <v>197</v>
      </c>
      <c r="C10" s="98"/>
      <c r="D10" s="98"/>
      <c r="E10" s="98"/>
      <c r="F10" s="468"/>
      <c r="G10" s="1078" t="s">
        <v>195</v>
      </c>
      <c r="H10" s="1078"/>
      <c r="I10" s="125"/>
      <c r="J10" s="102"/>
      <c r="K10" s="125"/>
      <c r="L10" s="103"/>
      <c r="M10" s="100"/>
      <c r="N10" s="100"/>
      <c r="O10" s="100"/>
      <c r="P10" s="100"/>
      <c r="Q10" s="337"/>
      <c r="R10" s="118">
        <v>2014</v>
      </c>
      <c r="S10" s="118">
        <v>0.22</v>
      </c>
      <c r="T10" s="120"/>
      <c r="U10" s="110"/>
      <c r="V10" s="108"/>
      <c r="W10" s="108"/>
      <c r="X10" s="108"/>
      <c r="Y10" s="108"/>
    </row>
    <row r="11" spans="1:25" s="92" customFormat="1" x14ac:dyDescent="0.2">
      <c r="A11" s="108"/>
      <c r="B11" s="1077" t="s">
        <v>198</v>
      </c>
      <c r="C11" s="1077"/>
      <c r="D11" s="98"/>
      <c r="E11" s="98"/>
      <c r="F11" s="468"/>
      <c r="G11" s="1078" t="s">
        <v>11</v>
      </c>
      <c r="H11" s="1078"/>
      <c r="I11" s="125"/>
      <c r="J11" s="102"/>
      <c r="K11" s="125"/>
      <c r="L11" s="103"/>
      <c r="M11" s="100"/>
      <c r="N11" s="100"/>
      <c r="O11" s="100"/>
      <c r="P11" s="100"/>
      <c r="Q11" s="337"/>
      <c r="R11" s="118">
        <v>2013</v>
      </c>
      <c r="S11" s="643">
        <v>0.23</v>
      </c>
      <c r="T11" s="120"/>
      <c r="U11" s="110"/>
      <c r="V11" s="108"/>
      <c r="W11" s="108"/>
      <c r="X11" s="108"/>
      <c r="Y11" s="108"/>
    </row>
    <row r="12" spans="1:25" s="92" customFormat="1" x14ac:dyDescent="0.2">
      <c r="A12" s="108"/>
      <c r="B12" s="98" t="s">
        <v>200</v>
      </c>
      <c r="C12" s="98"/>
      <c r="D12" s="98"/>
      <c r="E12" s="98"/>
      <c r="F12" s="468"/>
      <c r="G12" s="1078" t="s">
        <v>194</v>
      </c>
      <c r="H12" s="1078"/>
      <c r="I12" s="124"/>
      <c r="J12" s="102"/>
      <c r="K12" s="124"/>
      <c r="L12" s="103"/>
      <c r="M12" s="99" t="str">
        <f>IF(SUM(M10:M11,M1:M7)=0,"",SUM(M10:M11,M1:M7))</f>
        <v/>
      </c>
      <c r="N12" s="99"/>
      <c r="O12" s="100"/>
      <c r="P12" s="100"/>
      <c r="Q12" s="337"/>
      <c r="R12" s="118">
        <v>2012</v>
      </c>
      <c r="S12" s="118">
        <v>0.23</v>
      </c>
      <c r="T12" s="120"/>
      <c r="U12" s="110"/>
      <c r="V12" s="108"/>
      <c r="W12" s="108"/>
      <c r="X12" s="108"/>
      <c r="Y12" s="108"/>
    </row>
    <row r="13" spans="1:25" s="92" customFormat="1" ht="14.45" customHeight="1" x14ac:dyDescent="0.2">
      <c r="A13" s="108"/>
      <c r="B13" s="98" t="s">
        <v>199</v>
      </c>
      <c r="C13" s="98"/>
      <c r="D13" s="98"/>
      <c r="E13" s="98"/>
      <c r="F13" s="468"/>
      <c r="G13" s="1078" t="s">
        <v>194</v>
      </c>
      <c r="H13" s="1078"/>
      <c r="I13" s="125"/>
      <c r="J13" s="102"/>
      <c r="K13" s="125"/>
      <c r="L13" s="103"/>
      <c r="M13" s="100"/>
      <c r="N13" s="100"/>
      <c r="O13" s="1072" t="s">
        <v>255</v>
      </c>
      <c r="P13" s="100"/>
      <c r="Q13" s="337"/>
      <c r="R13" s="118">
        <v>2011</v>
      </c>
      <c r="S13" s="118">
        <v>0.22</v>
      </c>
      <c r="T13" s="120"/>
      <c r="U13" s="110"/>
      <c r="V13" s="108"/>
      <c r="W13" s="108"/>
      <c r="X13" s="108"/>
      <c r="Y13" s="108"/>
    </row>
    <row r="14" spans="1:25" s="92" customFormat="1" x14ac:dyDescent="0.2">
      <c r="A14" s="108"/>
      <c r="B14" s="1077" t="s">
        <v>201</v>
      </c>
      <c r="C14" s="1077"/>
      <c r="D14" s="98"/>
      <c r="E14" s="98"/>
      <c r="F14" s="98"/>
      <c r="G14" s="1078" t="s">
        <v>194</v>
      </c>
      <c r="H14" s="1078"/>
      <c r="I14" s="125"/>
      <c r="J14" s="102"/>
      <c r="K14" s="125"/>
      <c r="L14" s="103"/>
      <c r="M14" s="99"/>
      <c r="N14" s="99"/>
      <c r="O14" s="1073"/>
      <c r="P14" s="100"/>
      <c r="Q14" s="337"/>
      <c r="R14" s="118">
        <v>2010</v>
      </c>
      <c r="S14" s="118">
        <v>0.23</v>
      </c>
      <c r="T14" s="120"/>
      <c r="U14" s="110"/>
      <c r="V14" s="108"/>
      <c r="W14" s="108"/>
      <c r="X14" s="108"/>
      <c r="Y14" s="108"/>
    </row>
    <row r="15" spans="1:25" s="92" customFormat="1" x14ac:dyDescent="0.2">
      <c r="A15" s="108"/>
      <c r="B15" s="1077" t="s">
        <v>202</v>
      </c>
      <c r="C15" s="1077"/>
      <c r="D15" s="96"/>
      <c r="E15" s="96"/>
      <c r="F15" s="468"/>
      <c r="G15" s="1078" t="s">
        <v>194</v>
      </c>
      <c r="H15" s="1078"/>
      <c r="I15" s="125"/>
      <c r="J15" s="102"/>
      <c r="K15" s="125"/>
      <c r="L15" s="103"/>
      <c r="M15" s="99" t="str">
        <f>IF(SUM(M4:M11)=0,"",SUM(M13:M14,M4:M10))</f>
        <v/>
      </c>
      <c r="N15" s="99"/>
      <c r="O15" s="1073"/>
      <c r="P15" s="100"/>
      <c r="Q15" s="337"/>
      <c r="R15" s="644"/>
      <c r="S15" s="118"/>
      <c r="T15" s="120"/>
      <c r="U15" s="110"/>
      <c r="V15" s="108"/>
      <c r="W15" s="108"/>
      <c r="X15" s="108"/>
      <c r="Y15" s="108"/>
    </row>
    <row r="16" spans="1:25" s="92" customFormat="1" ht="13.9" customHeight="1" x14ac:dyDescent="0.2">
      <c r="A16" s="108"/>
      <c r="B16" s="98" t="s">
        <v>203</v>
      </c>
      <c r="C16" s="96" t="str">
        <f>"Yr"&amp;I7</f>
        <v>Yr2023</v>
      </c>
      <c r="D16" s="96"/>
      <c r="E16" s="96" t="str">
        <f>"Yr"&amp;K7</f>
        <v>Yr2022</v>
      </c>
      <c r="F16" s="468"/>
      <c r="G16" s="1078" t="s">
        <v>195</v>
      </c>
      <c r="H16" s="1078"/>
      <c r="I16" s="125"/>
      <c r="J16" s="102"/>
      <c r="K16" s="125"/>
      <c r="L16" s="103"/>
      <c r="M16" s="100"/>
      <c r="N16" s="100"/>
      <c r="O16" s="1073"/>
      <c r="P16" s="100"/>
      <c r="Q16" s="337"/>
      <c r="R16" s="120"/>
      <c r="S16" s="644"/>
      <c r="T16" s="121"/>
      <c r="U16" s="110"/>
      <c r="V16" s="108"/>
      <c r="W16" s="108"/>
      <c r="X16" s="108"/>
      <c r="Y16" s="108"/>
    </row>
    <row r="17" spans="1:25" s="104" customFormat="1" ht="16.899999999999999" customHeight="1" thickBot="1" x14ac:dyDescent="0.25">
      <c r="A17" s="108"/>
      <c r="B17" s="468" t="s">
        <v>204</v>
      </c>
      <c r="C17" s="130"/>
      <c r="D17" s="1"/>
      <c r="E17" s="130"/>
      <c r="F17" s="1" t="s">
        <v>108</v>
      </c>
      <c r="G17" s="1"/>
      <c r="H17" s="1"/>
      <c r="I17" s="117" t="e">
        <f>VLOOKUP(I7,$R$10:$S$14,2,)</f>
        <v>#N/A</v>
      </c>
      <c r="J17" s="102"/>
      <c r="K17" s="117" t="e">
        <f>VLOOKUP(K7,$R$10:$S$14,2,)</f>
        <v>#N/A</v>
      </c>
      <c r="L17" s="103"/>
      <c r="M17" s="92"/>
      <c r="N17" s="92"/>
      <c r="O17" s="1073"/>
      <c r="P17" s="100"/>
      <c r="Q17" s="92"/>
      <c r="R17" s="118"/>
      <c r="S17" s="118"/>
      <c r="T17" s="118"/>
      <c r="U17" s="110"/>
      <c r="V17" s="108"/>
      <c r="W17" s="108"/>
      <c r="X17" s="108"/>
      <c r="Y17" s="108"/>
    </row>
    <row r="18" spans="1:25" s="104" customFormat="1" ht="18" customHeight="1" thickTop="1" x14ac:dyDescent="0.2">
      <c r="A18" s="108"/>
      <c r="B18" s="1079" t="s">
        <v>113</v>
      </c>
      <c r="C18" s="1079"/>
      <c r="D18" s="1079"/>
      <c r="E18" s="1079"/>
      <c r="F18" s="1"/>
      <c r="G18" s="1"/>
      <c r="H18" s="1"/>
      <c r="I18" s="126" t="str">
        <f>IF(C17="","",C17*I17)</f>
        <v/>
      </c>
      <c r="J18" s="102"/>
      <c r="K18" s="126" t="str">
        <f>IF(E17="","",E17*K17)</f>
        <v/>
      </c>
      <c r="L18" s="103"/>
      <c r="M18" s="93" t="s">
        <v>109</v>
      </c>
      <c r="N18" s="93"/>
      <c r="O18" s="1073"/>
      <c r="P18" s="100"/>
      <c r="Q18" s="93" t="s">
        <v>111</v>
      </c>
      <c r="R18" s="118"/>
      <c r="S18" s="118"/>
      <c r="T18" s="118"/>
      <c r="U18" s="110"/>
      <c r="V18" s="108"/>
      <c r="W18" s="108"/>
      <c r="X18" s="108"/>
      <c r="Y18" s="108"/>
    </row>
    <row r="19" spans="1:25" s="92" customFormat="1" ht="17.45" customHeight="1" thickBot="1" x14ac:dyDescent="0.25">
      <c r="A19" s="108"/>
      <c r="B19" s="1077" t="s">
        <v>115</v>
      </c>
      <c r="C19" s="1077"/>
      <c r="D19" s="1077"/>
      <c r="E19" s="1077"/>
      <c r="F19" s="468"/>
      <c r="G19" s="1078" t="s">
        <v>11</v>
      </c>
      <c r="H19" s="1078"/>
      <c r="I19" s="125"/>
      <c r="J19" s="102"/>
      <c r="K19" s="125"/>
      <c r="L19" s="103"/>
      <c r="M19" s="100" t="s">
        <v>110</v>
      </c>
      <c r="N19" s="100"/>
      <c r="O19" s="1074"/>
      <c r="P19" s="100"/>
      <c r="Q19" s="338" t="s">
        <v>68</v>
      </c>
      <c r="R19" s="644"/>
      <c r="S19" s="118"/>
      <c r="T19" s="531"/>
      <c r="U19" s="129"/>
      <c r="V19" s="108"/>
      <c r="W19" s="108"/>
      <c r="X19" s="108"/>
      <c r="Y19" s="108"/>
    </row>
    <row r="20" spans="1:25" s="92" customFormat="1" ht="15.6" customHeight="1" thickBot="1" x14ac:dyDescent="0.25">
      <c r="A20" s="108"/>
      <c r="B20" s="1"/>
      <c r="C20" s="1080" t="s">
        <v>2</v>
      </c>
      <c r="D20" s="1080"/>
      <c r="E20" s="1080"/>
      <c r="F20" s="1080"/>
      <c r="G20" s="1080"/>
      <c r="H20" s="470"/>
      <c r="I20" s="127" t="str">
        <f>IF((SUMIF(I9:I16,"&gt;0")-SUMIF(I9:I16,"&lt;0"))=0,"",SUM(I9:I16,I18:I19))</f>
        <v/>
      </c>
      <c r="J20" s="113"/>
      <c r="K20" s="127" t="str">
        <f>IF((SUMIF(K9:K16,"&gt;0")-SUMIF(K9:K16,"&lt;0"))=0,"",SUM(K9:K16,K18:K19))</f>
        <v/>
      </c>
      <c r="L20" s="114"/>
      <c r="M20" s="105" t="str">
        <f>IF(AND(K20="",I20=""),"",IF(I20="","",IF(I20&lt;K20,12,IF(K20="",12,24))))</f>
        <v/>
      </c>
      <c r="N20" s="100"/>
      <c r="O20" s="554"/>
      <c r="P20" s="106"/>
      <c r="Q20" s="339" t="str">
        <f>IF(M20="","",IF(O20="x","",IF(M20=12,I20/12,(I20+K20)/24)))</f>
        <v/>
      </c>
      <c r="R20" s="118"/>
      <c r="S20" s="118"/>
      <c r="T20" s="118"/>
      <c r="U20" s="128"/>
      <c r="V20" s="108"/>
      <c r="W20" s="108"/>
      <c r="X20" s="108"/>
      <c r="Y20" s="108"/>
    </row>
    <row r="21" spans="1:25" s="92" customFormat="1" ht="6" customHeight="1" thickTop="1" x14ac:dyDescent="0.2">
      <c r="A21" s="108"/>
      <c r="B21" s="1"/>
      <c r="C21" s="97"/>
      <c r="D21" s="97"/>
      <c r="E21" s="97"/>
      <c r="F21" s="97"/>
      <c r="G21" s="97"/>
      <c r="H21" s="97"/>
      <c r="I21" s="103"/>
      <c r="J21" s="103"/>
      <c r="K21" s="103"/>
      <c r="L21" s="103"/>
      <c r="M21" s="100"/>
      <c r="N21" s="100"/>
      <c r="O21" s="100"/>
      <c r="P21" s="100"/>
      <c r="Q21" s="340"/>
      <c r="R21" s="118"/>
      <c r="S21" s="118"/>
      <c r="T21" s="118"/>
      <c r="U21" s="110"/>
      <c r="V21" s="108"/>
      <c r="W21" s="108"/>
      <c r="X21" s="108"/>
      <c r="Y21" s="108"/>
    </row>
    <row r="22" spans="1:25" s="530" customFormat="1" ht="3.6" customHeight="1" x14ac:dyDescent="0.2">
      <c r="A22" s="108"/>
      <c r="B22" s="522"/>
      <c r="C22" s="523"/>
      <c r="D22" s="523"/>
      <c r="E22" s="523"/>
      <c r="F22" s="523"/>
      <c r="G22" s="523"/>
      <c r="H22" s="523"/>
      <c r="I22" s="524"/>
      <c r="J22" s="525"/>
      <c r="K22" s="524"/>
      <c r="L22" s="526"/>
      <c r="M22" s="527"/>
      <c r="N22" s="527"/>
      <c r="O22" s="527"/>
      <c r="P22" s="527"/>
      <c r="Q22" s="528"/>
      <c r="R22" s="118"/>
      <c r="S22" s="118"/>
      <c r="T22" s="118"/>
      <c r="U22" s="110"/>
      <c r="V22" s="108"/>
      <c r="W22" s="108"/>
      <c r="X22" s="108"/>
    </row>
    <row r="23" spans="1:25" s="92" customFormat="1" ht="16.899999999999999" customHeight="1" x14ac:dyDescent="0.2">
      <c r="A23" s="108"/>
      <c r="B23" s="1" t="s">
        <v>34</v>
      </c>
      <c r="C23" s="97"/>
      <c r="D23" s="97"/>
      <c r="E23" s="1082" t="s">
        <v>74</v>
      </c>
      <c r="F23" s="1082"/>
      <c r="G23" s="1082"/>
      <c r="H23" s="1082"/>
      <c r="I23" s="116"/>
      <c r="J23" s="208"/>
      <c r="K23" s="116"/>
      <c r="L23" s="469"/>
      <c r="M23" s="111"/>
      <c r="N23" s="111"/>
      <c r="O23" s="100"/>
      <c r="P23" s="100"/>
      <c r="Q23" s="340"/>
      <c r="R23" s="118"/>
      <c r="S23" s="118"/>
      <c r="T23" s="118"/>
      <c r="U23" s="110"/>
      <c r="V23" s="108"/>
      <c r="W23" s="108"/>
      <c r="X23" s="108"/>
      <c r="Y23" s="108"/>
    </row>
    <row r="24" spans="1:25" s="92" customFormat="1" ht="16.899999999999999" customHeight="1" x14ac:dyDescent="0.2">
      <c r="A24" s="108"/>
      <c r="B24" s="1081"/>
      <c r="C24" s="1081"/>
      <c r="D24" s="1081"/>
      <c r="E24" s="1081"/>
      <c r="F24" s="1081"/>
      <c r="G24" s="1081"/>
      <c r="H24" s="1081"/>
      <c r="I24" s="1081"/>
      <c r="J24" s="1081"/>
      <c r="K24" s="1081"/>
      <c r="L24" s="1081"/>
      <c r="M24" s="1081"/>
      <c r="N24" s="1081"/>
      <c r="O24" s="1081"/>
      <c r="P24" s="1081"/>
      <c r="Q24" s="1081"/>
      <c r="R24" s="118"/>
      <c r="S24" s="118"/>
      <c r="T24" s="118"/>
      <c r="U24" s="110"/>
      <c r="V24" s="108"/>
      <c r="W24" s="108"/>
      <c r="X24" s="108"/>
      <c r="Y24" s="108"/>
    </row>
    <row r="25" spans="1:25" s="92" customFormat="1" ht="44.45" customHeight="1" x14ac:dyDescent="0.2">
      <c r="A25" s="108"/>
      <c r="B25" s="1081"/>
      <c r="C25" s="1081"/>
      <c r="D25" s="1081"/>
      <c r="E25" s="1081"/>
      <c r="F25" s="1081"/>
      <c r="G25" s="1081"/>
      <c r="H25" s="1081"/>
      <c r="I25" s="1081"/>
      <c r="J25" s="1081"/>
      <c r="K25" s="1081"/>
      <c r="L25" s="1081"/>
      <c r="M25" s="1081"/>
      <c r="N25" s="1081"/>
      <c r="O25" s="1081"/>
      <c r="P25" s="1081"/>
      <c r="Q25" s="1081"/>
      <c r="R25" s="118"/>
      <c r="S25" s="118"/>
      <c r="T25" s="118"/>
      <c r="U25" s="110"/>
      <c r="V25" s="108"/>
      <c r="W25" s="108"/>
      <c r="X25" s="108"/>
      <c r="Y25" s="108"/>
    </row>
    <row r="26" spans="1:25" s="108" customFormat="1" ht="5.45" customHeight="1" x14ac:dyDescent="0.2">
      <c r="B26" s="446"/>
      <c r="C26" s="447"/>
      <c r="D26" s="447"/>
      <c r="E26" s="447"/>
      <c r="F26" s="447"/>
      <c r="G26" s="447"/>
      <c r="H26" s="447"/>
      <c r="I26" s="448"/>
      <c r="J26" s="448"/>
      <c r="K26" s="448"/>
      <c r="L26" s="448"/>
      <c r="M26" s="449"/>
      <c r="N26" s="449"/>
      <c r="O26" s="449"/>
      <c r="P26" s="449"/>
      <c r="Q26" s="450"/>
      <c r="R26" s="118"/>
      <c r="S26" s="118"/>
      <c r="T26" s="118"/>
      <c r="U26" s="110"/>
    </row>
    <row r="27" spans="1:25" ht="19.149999999999999" customHeight="1" x14ac:dyDescent="0.2">
      <c r="B27" s="334" t="s">
        <v>112</v>
      </c>
      <c r="C27" s="1075"/>
      <c r="D27" s="1075"/>
      <c r="E27" s="1075"/>
      <c r="F27" s="1075"/>
      <c r="G27" s="1075"/>
      <c r="H27" s="1075"/>
      <c r="I27" s="1075"/>
      <c r="J27" s="1075"/>
      <c r="K27" s="112"/>
      <c r="L27" s="112"/>
      <c r="M27" s="112"/>
      <c r="N27" s="112"/>
      <c r="O27" s="112"/>
      <c r="P27" s="112"/>
      <c r="Q27" s="112"/>
    </row>
    <row r="28" spans="1:25" ht="15.6" customHeight="1" x14ac:dyDescent="0.2">
      <c r="B28" s="335" t="s">
        <v>3</v>
      </c>
      <c r="C28" s="1076"/>
      <c r="D28" s="1076"/>
      <c r="E28" s="1076"/>
      <c r="F28" s="1076"/>
      <c r="G28" s="1076"/>
      <c r="H28" s="569" t="s">
        <v>103</v>
      </c>
      <c r="I28" s="95">
        <f>Input!$C$9</f>
        <v>2023</v>
      </c>
      <c r="J28" s="94" t="s">
        <v>103</v>
      </c>
      <c r="K28" s="96">
        <f>I28-1</f>
        <v>2022</v>
      </c>
      <c r="L28" s="97"/>
      <c r="O28" s="93"/>
      <c r="P28" s="93"/>
    </row>
    <row r="29" spans="1:25" ht="6" customHeight="1" x14ac:dyDescent="0.2">
      <c r="B29" s="93"/>
      <c r="C29" s="93"/>
      <c r="D29" s="93"/>
      <c r="E29" s="93"/>
      <c r="F29" s="93"/>
      <c r="G29" s="93"/>
      <c r="H29" s="97"/>
      <c r="I29" s="97"/>
      <c r="J29" s="97"/>
      <c r="K29" s="97"/>
      <c r="L29" s="97"/>
      <c r="M29" s="93"/>
      <c r="N29" s="93"/>
      <c r="O29" s="93"/>
      <c r="P29" s="93"/>
      <c r="Q29" s="93"/>
    </row>
    <row r="30" spans="1:25" ht="15" customHeight="1" x14ac:dyDescent="0.2">
      <c r="B30" s="98" t="s">
        <v>196</v>
      </c>
      <c r="C30" s="98"/>
      <c r="D30" s="98"/>
      <c r="E30" s="98"/>
      <c r="F30" s="468"/>
      <c r="G30" s="1078" t="s">
        <v>194</v>
      </c>
      <c r="H30" s="1078"/>
      <c r="I30" s="124"/>
      <c r="J30" s="102"/>
      <c r="K30" s="124"/>
      <c r="L30" s="103"/>
      <c r="M30" s="100"/>
      <c r="N30" s="100"/>
      <c r="O30" s="100"/>
      <c r="P30" s="100"/>
      <c r="Q30" s="337"/>
    </row>
    <row r="31" spans="1:25" s="92" customFormat="1" ht="14.45" customHeight="1" x14ac:dyDescent="0.2">
      <c r="A31" s="108"/>
      <c r="B31" s="98" t="s">
        <v>197</v>
      </c>
      <c r="C31" s="98"/>
      <c r="D31" s="98"/>
      <c r="E31" s="98"/>
      <c r="F31" s="468"/>
      <c r="G31" s="1078" t="s">
        <v>195</v>
      </c>
      <c r="H31" s="1078"/>
      <c r="I31" s="125"/>
      <c r="J31" s="102"/>
      <c r="K31" s="125"/>
      <c r="L31" s="103"/>
      <c r="M31" s="100"/>
      <c r="N31" s="100"/>
      <c r="O31" s="100"/>
      <c r="P31" s="100"/>
      <c r="Q31" s="337"/>
      <c r="R31" s="118"/>
      <c r="S31" s="118"/>
      <c r="T31" s="120"/>
      <c r="U31" s="110"/>
      <c r="V31" s="108"/>
      <c r="W31" s="108"/>
      <c r="X31" s="108"/>
      <c r="Y31" s="108"/>
    </row>
    <row r="32" spans="1:25" s="92" customFormat="1" x14ac:dyDescent="0.2">
      <c r="A32" s="108"/>
      <c r="B32" s="1077" t="s">
        <v>198</v>
      </c>
      <c r="C32" s="1077"/>
      <c r="D32" s="98"/>
      <c r="E32" s="98"/>
      <c r="F32" s="468"/>
      <c r="G32" s="1078" t="s">
        <v>11</v>
      </c>
      <c r="H32" s="1078"/>
      <c r="I32" s="125"/>
      <c r="J32" s="102"/>
      <c r="K32" s="125"/>
      <c r="L32" s="103"/>
      <c r="M32" s="100"/>
      <c r="N32" s="100"/>
      <c r="O32" s="100"/>
      <c r="P32" s="100"/>
      <c r="Q32" s="337"/>
      <c r="R32" s="118">
        <v>2011</v>
      </c>
      <c r="S32" s="643">
        <v>0.22</v>
      </c>
      <c r="T32" s="120"/>
      <c r="U32" s="110"/>
      <c r="V32" s="108"/>
      <c r="W32" s="108"/>
      <c r="X32" s="108"/>
      <c r="Y32" s="108"/>
    </row>
    <row r="33" spans="1:25" s="92" customFormat="1" x14ac:dyDescent="0.2">
      <c r="A33" s="108"/>
      <c r="B33" s="98" t="s">
        <v>200</v>
      </c>
      <c r="C33" s="98"/>
      <c r="D33" s="98"/>
      <c r="E33" s="98"/>
      <c r="F33" s="468"/>
      <c r="G33" s="1078" t="s">
        <v>194</v>
      </c>
      <c r="H33" s="1078"/>
      <c r="I33" s="124"/>
      <c r="J33" s="102"/>
      <c r="K33" s="124"/>
      <c r="L33" s="103"/>
      <c r="M33" s="99" t="str">
        <f>IF(SUM(M31:M32,M22:M28)=0,"",SUM(M31:M32,M22:M28))</f>
        <v/>
      </c>
      <c r="N33" s="99"/>
      <c r="O33" s="100"/>
      <c r="P33" s="100"/>
      <c r="Q33" s="337"/>
      <c r="R33" s="118">
        <v>2010</v>
      </c>
      <c r="S33" s="118">
        <v>0.23</v>
      </c>
      <c r="T33" s="120"/>
      <c r="U33" s="110"/>
      <c r="V33" s="108"/>
      <c r="W33" s="108"/>
      <c r="X33" s="108"/>
      <c r="Y33" s="108"/>
    </row>
    <row r="34" spans="1:25" s="92" customFormat="1" x14ac:dyDescent="0.2">
      <c r="A34" s="108"/>
      <c r="B34" s="98" t="s">
        <v>199</v>
      </c>
      <c r="C34" s="98"/>
      <c r="D34" s="98"/>
      <c r="E34" s="98"/>
      <c r="F34" s="468"/>
      <c r="G34" s="1078" t="s">
        <v>194</v>
      </c>
      <c r="H34" s="1078"/>
      <c r="I34" s="125"/>
      <c r="J34" s="102"/>
      <c r="K34" s="125"/>
      <c r="L34" s="103"/>
      <c r="M34" s="100"/>
      <c r="N34" s="100"/>
      <c r="O34" s="1073" t="s">
        <v>255</v>
      </c>
      <c r="P34" s="100"/>
      <c r="Q34" s="337"/>
      <c r="R34" s="118">
        <v>2009</v>
      </c>
      <c r="S34" s="118">
        <v>0.21</v>
      </c>
      <c r="T34" s="120"/>
      <c r="U34" s="110"/>
      <c r="V34" s="108"/>
      <c r="W34" s="108"/>
      <c r="X34" s="108"/>
      <c r="Y34" s="108"/>
    </row>
    <row r="35" spans="1:25" s="92" customFormat="1" x14ac:dyDescent="0.2">
      <c r="A35" s="108"/>
      <c r="B35" s="1077" t="s">
        <v>201</v>
      </c>
      <c r="C35" s="1077"/>
      <c r="D35" s="98"/>
      <c r="E35" s="98"/>
      <c r="F35" s="98"/>
      <c r="G35" s="1078" t="s">
        <v>194</v>
      </c>
      <c r="H35" s="1078"/>
      <c r="I35" s="125"/>
      <c r="J35" s="102"/>
      <c r="K35" s="125"/>
      <c r="L35" s="103"/>
      <c r="M35" s="99"/>
      <c r="N35" s="99"/>
      <c r="O35" s="1073"/>
      <c r="P35" s="100"/>
      <c r="Q35" s="337"/>
      <c r="R35" s="118">
        <v>2008</v>
      </c>
      <c r="S35" s="118">
        <v>0.21</v>
      </c>
      <c r="T35" s="120"/>
      <c r="U35" s="110"/>
      <c r="V35" s="108"/>
      <c r="W35" s="108"/>
      <c r="X35" s="108"/>
      <c r="Y35" s="108"/>
    </row>
    <row r="36" spans="1:25" s="92" customFormat="1" x14ac:dyDescent="0.2">
      <c r="A36" s="108"/>
      <c r="B36" s="1077" t="s">
        <v>202</v>
      </c>
      <c r="C36" s="1077"/>
      <c r="D36" s="96"/>
      <c r="E36" s="96"/>
      <c r="F36" s="468"/>
      <c r="G36" s="1078" t="s">
        <v>194</v>
      </c>
      <c r="H36" s="1078"/>
      <c r="I36" s="125"/>
      <c r="J36" s="102"/>
      <c r="K36" s="125"/>
      <c r="L36" s="103"/>
      <c r="M36" s="99" t="str">
        <f>IF(SUM(M25:M32)=0,"",SUM(M34:M35,M25:M31))</f>
        <v/>
      </c>
      <c r="N36" s="99"/>
      <c r="O36" s="1073"/>
      <c r="P36" s="100"/>
      <c r="Q36" s="337"/>
      <c r="R36" s="644"/>
      <c r="S36" s="118"/>
      <c r="T36" s="120"/>
      <c r="U36" s="110"/>
      <c r="V36" s="108"/>
      <c r="W36" s="108"/>
      <c r="X36" s="108"/>
      <c r="Y36" s="108"/>
    </row>
    <row r="37" spans="1:25" s="92" customFormat="1" x14ac:dyDescent="0.2">
      <c r="A37" s="108"/>
      <c r="B37" s="98" t="s">
        <v>203</v>
      </c>
      <c r="C37" s="96" t="str">
        <f>"Yr"&amp;I28</f>
        <v>Yr2023</v>
      </c>
      <c r="D37" s="96"/>
      <c r="E37" s="96" t="str">
        <f>"Yr"&amp;K28</f>
        <v>Yr2022</v>
      </c>
      <c r="F37" s="468"/>
      <c r="G37" s="1078" t="s">
        <v>195</v>
      </c>
      <c r="H37" s="1078"/>
      <c r="I37" s="125"/>
      <c r="J37" s="102"/>
      <c r="K37" s="125"/>
      <c r="L37" s="103"/>
      <c r="M37" s="100"/>
      <c r="N37" s="100"/>
      <c r="O37" s="1073"/>
      <c r="P37" s="100"/>
      <c r="Q37" s="337"/>
      <c r="R37" s="120"/>
      <c r="S37" s="644"/>
      <c r="T37" s="121"/>
      <c r="U37" s="110"/>
      <c r="V37" s="108"/>
      <c r="W37" s="108"/>
      <c r="X37" s="108"/>
      <c r="Y37" s="108"/>
    </row>
    <row r="38" spans="1:25" s="104" customFormat="1" ht="16.899999999999999" customHeight="1" thickBot="1" x14ac:dyDescent="0.25">
      <c r="A38" s="108"/>
      <c r="B38" s="468" t="s">
        <v>204</v>
      </c>
      <c r="C38" s="130"/>
      <c r="D38" s="1"/>
      <c r="E38" s="130"/>
      <c r="F38" s="1" t="s">
        <v>108</v>
      </c>
      <c r="G38" s="1"/>
      <c r="H38" s="1"/>
      <c r="I38" s="117" t="e">
        <f>VLOOKUP(I28,$R$10:$S$14,2,)</f>
        <v>#N/A</v>
      </c>
      <c r="J38" s="102"/>
      <c r="K38" s="117" t="e">
        <f>VLOOKUP(K28,$R$10:$S$14,2,)</f>
        <v>#N/A</v>
      </c>
      <c r="L38" s="103"/>
      <c r="M38" s="92"/>
      <c r="N38" s="92"/>
      <c r="O38" s="1073"/>
      <c r="P38" s="100"/>
      <c r="Q38" s="92"/>
      <c r="R38" s="118"/>
      <c r="S38" s="118"/>
      <c r="T38" s="118"/>
      <c r="U38" s="110"/>
      <c r="V38" s="108"/>
      <c r="W38" s="108"/>
      <c r="X38" s="108"/>
      <c r="Y38" s="108"/>
    </row>
    <row r="39" spans="1:25" s="104" customFormat="1" ht="18" customHeight="1" thickTop="1" x14ac:dyDescent="0.2">
      <c r="A39" s="108"/>
      <c r="B39" s="1079" t="s">
        <v>113</v>
      </c>
      <c r="C39" s="1079"/>
      <c r="D39" s="1079"/>
      <c r="E39" s="1079"/>
      <c r="F39" s="1"/>
      <c r="G39" s="1"/>
      <c r="H39" s="1"/>
      <c r="I39" s="126" t="str">
        <f>IF(C38="","",C38*I38)</f>
        <v/>
      </c>
      <c r="J39" s="102"/>
      <c r="K39" s="126" t="str">
        <f>IF(E38="","",E38*K38)</f>
        <v/>
      </c>
      <c r="L39" s="103"/>
      <c r="M39" s="93" t="s">
        <v>109</v>
      </c>
      <c r="N39" s="93"/>
      <c r="O39" s="1073"/>
      <c r="P39" s="100"/>
      <c r="Q39" s="93" t="s">
        <v>111</v>
      </c>
      <c r="R39" s="118"/>
      <c r="S39" s="118"/>
      <c r="T39" s="118"/>
      <c r="U39" s="110"/>
      <c r="V39" s="108"/>
      <c r="W39" s="108"/>
      <c r="X39" s="108"/>
      <c r="Y39" s="108"/>
    </row>
    <row r="40" spans="1:25" s="92" customFormat="1" ht="17.45" customHeight="1" thickBot="1" x14ac:dyDescent="0.25">
      <c r="A40" s="108"/>
      <c r="B40" s="1077" t="s">
        <v>115</v>
      </c>
      <c r="C40" s="1077"/>
      <c r="D40" s="1077"/>
      <c r="E40" s="1077"/>
      <c r="F40" s="468"/>
      <c r="G40" s="1078" t="s">
        <v>11</v>
      </c>
      <c r="H40" s="1078"/>
      <c r="I40" s="125"/>
      <c r="J40" s="102"/>
      <c r="K40" s="125"/>
      <c r="L40" s="103"/>
      <c r="M40" s="100" t="s">
        <v>110</v>
      </c>
      <c r="N40" s="100"/>
      <c r="O40" s="1074"/>
      <c r="P40" s="100"/>
      <c r="Q40" s="338" t="s">
        <v>68</v>
      </c>
      <c r="R40" s="644"/>
      <c r="S40" s="118"/>
      <c r="T40" s="531"/>
      <c r="U40" s="532"/>
      <c r="V40" s="108"/>
      <c r="W40" s="108"/>
      <c r="X40" s="108"/>
      <c r="Y40" s="108"/>
    </row>
    <row r="41" spans="1:25" s="92" customFormat="1" ht="15.6" customHeight="1" thickBot="1" x14ac:dyDescent="0.25">
      <c r="A41" s="108"/>
      <c r="B41" s="1"/>
      <c r="C41" s="1080" t="s">
        <v>2</v>
      </c>
      <c r="D41" s="1080"/>
      <c r="E41" s="1080"/>
      <c r="F41" s="1080"/>
      <c r="G41" s="1080"/>
      <c r="H41" s="470"/>
      <c r="I41" s="127" t="str">
        <f>IF((SUMIF(I30:I37,"&gt;0")-SUMIF(I30:I37,"&lt;0"))=0,"",SUM(I30:I37,I39:I40))</f>
        <v/>
      </c>
      <c r="J41" s="113"/>
      <c r="K41" s="127" t="str">
        <f>IF((SUMIF(K30:K37,"&gt;0")-SUMIF(K30:K37,"&lt;0"))=0,"",SUM(K30:K37,K39:K40))</f>
        <v/>
      </c>
      <c r="L41" s="114"/>
      <c r="M41" s="105" t="str">
        <f>IF(AND(K41="",I41=""),"",IF(I41="","",IF(I41&lt;K41,12,IF(K41="",12,24))))</f>
        <v/>
      </c>
      <c r="N41" s="100"/>
      <c r="O41" s="554"/>
      <c r="P41" s="106"/>
      <c r="Q41" s="339" t="str">
        <f>IF(M41="","",IF(O41="x","",IF(M41=12,I41/12,(I41+K41)/24)))</f>
        <v/>
      </c>
      <c r="R41" s="118"/>
      <c r="S41" s="118"/>
      <c r="T41" s="118"/>
      <c r="U41" s="110"/>
      <c r="V41" s="108"/>
      <c r="W41" s="108"/>
      <c r="X41" s="108"/>
      <c r="Y41" s="108"/>
    </row>
    <row r="42" spans="1:25" s="92" customFormat="1" ht="6" customHeight="1" thickTop="1" x14ac:dyDescent="0.2">
      <c r="A42" s="108"/>
      <c r="B42" s="1"/>
      <c r="C42" s="97"/>
      <c r="D42" s="97"/>
      <c r="E42" s="97"/>
      <c r="F42" s="97"/>
      <c r="G42" s="97"/>
      <c r="H42" s="97"/>
      <c r="I42" s="103"/>
      <c r="J42" s="103"/>
      <c r="K42" s="103"/>
      <c r="L42" s="103"/>
      <c r="M42" s="100"/>
      <c r="N42" s="100"/>
      <c r="O42" s="100"/>
      <c r="P42" s="100"/>
      <c r="Q42" s="340"/>
      <c r="R42" s="118"/>
      <c r="S42" s="118"/>
      <c r="T42" s="118"/>
      <c r="U42" s="110"/>
      <c r="V42" s="108"/>
      <c r="W42" s="108"/>
      <c r="X42" s="108"/>
      <c r="Y42" s="108"/>
    </row>
    <row r="43" spans="1:25" s="530" customFormat="1" ht="3.6" customHeight="1" x14ac:dyDescent="0.2">
      <c r="A43" s="108"/>
      <c r="B43" s="522"/>
      <c r="C43" s="523"/>
      <c r="D43" s="523"/>
      <c r="E43" s="523"/>
      <c r="F43" s="523"/>
      <c r="G43" s="523"/>
      <c r="H43" s="523"/>
      <c r="I43" s="524"/>
      <c r="J43" s="525"/>
      <c r="K43" s="524"/>
      <c r="L43" s="526"/>
      <c r="M43" s="527"/>
      <c r="N43" s="527"/>
      <c r="O43" s="527"/>
      <c r="P43" s="527"/>
      <c r="Q43" s="528"/>
      <c r="R43" s="118"/>
      <c r="S43" s="118"/>
      <c r="T43" s="118"/>
      <c r="U43" s="110"/>
      <c r="V43" s="108"/>
      <c r="W43" s="108"/>
      <c r="X43" s="108"/>
    </row>
    <row r="44" spans="1:25" s="92" customFormat="1" ht="16.899999999999999" customHeight="1" x14ac:dyDescent="0.2">
      <c r="A44" s="108"/>
      <c r="B44" s="1" t="s">
        <v>34</v>
      </c>
      <c r="C44" s="97"/>
      <c r="D44" s="97"/>
      <c r="E44" s="1082" t="s">
        <v>74</v>
      </c>
      <c r="F44" s="1082"/>
      <c r="G44" s="1082"/>
      <c r="H44" s="1082"/>
      <c r="I44" s="116"/>
      <c r="J44" s="208"/>
      <c r="K44" s="116"/>
      <c r="L44" s="469"/>
      <c r="M44" s="111"/>
      <c r="N44" s="111"/>
      <c r="O44" s="100"/>
      <c r="P44" s="100"/>
      <c r="Q44" s="340"/>
      <c r="R44" s="118"/>
      <c r="S44" s="118"/>
      <c r="T44" s="118"/>
      <c r="U44" s="110"/>
      <c r="V44" s="108"/>
      <c r="W44" s="108"/>
      <c r="X44" s="108"/>
      <c r="Y44" s="108"/>
    </row>
    <row r="45" spans="1:25" s="92" customFormat="1" ht="16.899999999999999" customHeight="1" x14ac:dyDescent="0.2">
      <c r="A45" s="108"/>
      <c r="B45" s="1081"/>
      <c r="C45" s="1081"/>
      <c r="D45" s="1081"/>
      <c r="E45" s="1081"/>
      <c r="F45" s="1081"/>
      <c r="G45" s="1081"/>
      <c r="H45" s="1081"/>
      <c r="I45" s="1081"/>
      <c r="J45" s="1081"/>
      <c r="K45" s="1081"/>
      <c r="L45" s="1081"/>
      <c r="M45" s="1081"/>
      <c r="N45" s="1081"/>
      <c r="O45" s="1081"/>
      <c r="P45" s="1081"/>
      <c r="Q45" s="1081"/>
      <c r="R45" s="118"/>
      <c r="S45" s="118"/>
      <c r="T45" s="118"/>
      <c r="U45" s="110"/>
      <c r="V45" s="108"/>
      <c r="W45" s="108"/>
      <c r="X45" s="108"/>
      <c r="Y45" s="108"/>
    </row>
    <row r="46" spans="1:25" s="92" customFormat="1" ht="44.45" customHeight="1" x14ac:dyDescent="0.2">
      <c r="A46" s="108"/>
      <c r="B46" s="1081"/>
      <c r="C46" s="1081"/>
      <c r="D46" s="1081"/>
      <c r="E46" s="1081"/>
      <c r="F46" s="1081"/>
      <c r="G46" s="1081"/>
      <c r="H46" s="1081"/>
      <c r="I46" s="1081"/>
      <c r="J46" s="1081"/>
      <c r="K46" s="1081"/>
      <c r="L46" s="1081"/>
      <c r="M46" s="1081"/>
      <c r="N46" s="1081"/>
      <c r="O46" s="1081"/>
      <c r="P46" s="1081"/>
      <c r="Q46" s="1081"/>
      <c r="R46" s="118"/>
      <c r="S46" s="118"/>
      <c r="T46" s="118"/>
      <c r="U46" s="110"/>
      <c r="V46" s="108"/>
      <c r="W46" s="108"/>
      <c r="X46" s="108"/>
      <c r="Y46" s="108"/>
    </row>
    <row r="47" spans="1:25" s="108" customFormat="1" ht="5.45" customHeight="1" x14ac:dyDescent="0.2">
      <c r="B47" s="446"/>
      <c r="C47" s="447"/>
      <c r="D47" s="447"/>
      <c r="E47" s="447"/>
      <c r="F47" s="447"/>
      <c r="G47" s="447"/>
      <c r="H47" s="447"/>
      <c r="I47" s="448"/>
      <c r="J47" s="448"/>
      <c r="K47" s="448"/>
      <c r="L47" s="448"/>
      <c r="M47" s="449"/>
      <c r="N47" s="449"/>
      <c r="O47" s="449"/>
      <c r="P47" s="449"/>
      <c r="Q47" s="450"/>
      <c r="R47" s="118"/>
      <c r="S47" s="118"/>
      <c r="T47" s="118"/>
      <c r="U47" s="110"/>
    </row>
    <row r="48" spans="1:25" ht="19.149999999999999" customHeight="1" x14ac:dyDescent="0.2">
      <c r="B48" s="334" t="s">
        <v>112</v>
      </c>
      <c r="C48" s="1075"/>
      <c r="D48" s="1075"/>
      <c r="E48" s="1075"/>
      <c r="F48" s="1075"/>
      <c r="G48" s="1075"/>
      <c r="H48" s="1075"/>
      <c r="I48" s="1075"/>
      <c r="J48" s="1075"/>
      <c r="K48" s="112"/>
      <c r="L48" s="112"/>
      <c r="M48" s="112"/>
      <c r="N48" s="112"/>
      <c r="O48" s="112"/>
      <c r="P48" s="112"/>
      <c r="Q48" s="112"/>
    </row>
    <row r="49" spans="1:25" ht="15.6" customHeight="1" x14ac:dyDescent="0.2">
      <c r="B49" s="335" t="s">
        <v>3</v>
      </c>
      <c r="C49" s="1076"/>
      <c r="D49" s="1076"/>
      <c r="E49" s="1076"/>
      <c r="F49" s="1076"/>
      <c r="G49" s="1076"/>
      <c r="H49" s="569" t="s">
        <v>103</v>
      </c>
      <c r="I49" s="95">
        <f>Input!$C$9</f>
        <v>2023</v>
      </c>
      <c r="J49" s="94" t="s">
        <v>103</v>
      </c>
      <c r="K49" s="96">
        <f>I49-1</f>
        <v>2022</v>
      </c>
      <c r="L49" s="97"/>
      <c r="O49" s="93"/>
      <c r="P49" s="93"/>
    </row>
    <row r="50" spans="1:25" ht="6" customHeight="1" x14ac:dyDescent="0.2">
      <c r="B50" s="93"/>
      <c r="C50" s="93"/>
      <c r="D50" s="93"/>
      <c r="E50" s="93"/>
      <c r="F50" s="93"/>
      <c r="G50" s="93"/>
      <c r="H50" s="97"/>
      <c r="I50" s="97"/>
      <c r="J50" s="97"/>
      <c r="K50" s="97"/>
      <c r="L50" s="97"/>
      <c r="M50" s="93"/>
      <c r="N50" s="93"/>
      <c r="O50" s="93"/>
      <c r="P50" s="93"/>
      <c r="Q50" s="93"/>
    </row>
    <row r="51" spans="1:25" ht="15" customHeight="1" x14ac:dyDescent="0.2">
      <c r="B51" s="98" t="s">
        <v>196</v>
      </c>
      <c r="C51" s="98"/>
      <c r="D51" s="98"/>
      <c r="E51" s="98"/>
      <c r="F51" s="468"/>
      <c r="G51" s="1078" t="s">
        <v>194</v>
      </c>
      <c r="H51" s="1078"/>
      <c r="I51" s="124"/>
      <c r="J51" s="102"/>
      <c r="K51" s="124"/>
      <c r="L51" s="103"/>
      <c r="M51" s="100"/>
      <c r="N51" s="100"/>
      <c r="O51" s="100"/>
      <c r="P51" s="100"/>
      <c r="Q51" s="337"/>
    </row>
    <row r="52" spans="1:25" s="92" customFormat="1" ht="14.45" customHeight="1" x14ac:dyDescent="0.2">
      <c r="A52" s="108"/>
      <c r="B52" s="98" t="s">
        <v>197</v>
      </c>
      <c r="C52" s="98"/>
      <c r="D52" s="98"/>
      <c r="E52" s="98"/>
      <c r="F52" s="468"/>
      <c r="G52" s="1078" t="s">
        <v>195</v>
      </c>
      <c r="H52" s="1078"/>
      <c r="I52" s="125"/>
      <c r="J52" s="102"/>
      <c r="K52" s="125"/>
      <c r="L52" s="103"/>
      <c r="M52" s="100"/>
      <c r="N52" s="100"/>
      <c r="O52" s="100"/>
      <c r="P52" s="100"/>
      <c r="Q52" s="337"/>
      <c r="R52" s="118"/>
      <c r="S52" s="118"/>
      <c r="T52" s="120"/>
      <c r="U52" s="110"/>
      <c r="V52" s="108"/>
      <c r="W52" s="108"/>
      <c r="X52" s="108"/>
      <c r="Y52" s="108"/>
    </row>
    <row r="53" spans="1:25" s="92" customFormat="1" x14ac:dyDescent="0.2">
      <c r="A53" s="108"/>
      <c r="B53" s="1077" t="s">
        <v>198</v>
      </c>
      <c r="C53" s="1077"/>
      <c r="D53" s="98"/>
      <c r="E53" s="98"/>
      <c r="F53" s="468"/>
      <c r="G53" s="1078" t="s">
        <v>11</v>
      </c>
      <c r="H53" s="1078"/>
      <c r="I53" s="125"/>
      <c r="J53" s="102"/>
      <c r="K53" s="125"/>
      <c r="L53" s="103"/>
      <c r="M53" s="100"/>
      <c r="N53" s="100"/>
      <c r="O53" s="100"/>
      <c r="P53" s="100"/>
      <c r="Q53" s="337"/>
      <c r="R53" s="118">
        <v>2011</v>
      </c>
      <c r="S53" s="643">
        <v>0.22</v>
      </c>
      <c r="T53" s="120"/>
      <c r="U53" s="110"/>
      <c r="V53" s="108"/>
      <c r="W53" s="108"/>
      <c r="X53" s="108"/>
      <c r="Y53" s="108"/>
    </row>
    <row r="54" spans="1:25" s="92" customFormat="1" x14ac:dyDescent="0.2">
      <c r="A54" s="108"/>
      <c r="B54" s="98" t="s">
        <v>200</v>
      </c>
      <c r="C54" s="98"/>
      <c r="D54" s="98"/>
      <c r="E54" s="98"/>
      <c r="F54" s="468"/>
      <c r="G54" s="1078" t="s">
        <v>194</v>
      </c>
      <c r="H54" s="1078"/>
      <c r="I54" s="124"/>
      <c r="J54" s="102"/>
      <c r="K54" s="124"/>
      <c r="L54" s="103"/>
      <c r="M54" s="99" t="str">
        <f>IF(SUM(M52:M53,M43:M49)=0,"",SUM(M52:M53,M43:M49))</f>
        <v/>
      </c>
      <c r="N54" s="99"/>
      <c r="O54" s="100"/>
      <c r="P54" s="100"/>
      <c r="Q54" s="337"/>
      <c r="R54" s="118">
        <v>2010</v>
      </c>
      <c r="S54" s="118">
        <v>0.23</v>
      </c>
      <c r="T54" s="120"/>
      <c r="U54" s="110"/>
      <c r="V54" s="108"/>
      <c r="W54" s="108"/>
      <c r="X54" s="108"/>
      <c r="Y54" s="108"/>
    </row>
    <row r="55" spans="1:25" s="92" customFormat="1" x14ac:dyDescent="0.2">
      <c r="A55" s="108"/>
      <c r="B55" s="98" t="s">
        <v>199</v>
      </c>
      <c r="C55" s="98"/>
      <c r="D55" s="98"/>
      <c r="E55" s="98"/>
      <c r="F55" s="468"/>
      <c r="G55" s="1078" t="s">
        <v>194</v>
      </c>
      <c r="H55" s="1078"/>
      <c r="I55" s="125"/>
      <c r="J55" s="102"/>
      <c r="K55" s="125"/>
      <c r="L55" s="103"/>
      <c r="M55" s="100"/>
      <c r="N55" s="100"/>
      <c r="O55" s="1073" t="s">
        <v>255</v>
      </c>
      <c r="P55" s="100"/>
      <c r="Q55" s="337"/>
      <c r="R55" s="118">
        <v>2009</v>
      </c>
      <c r="S55" s="118">
        <v>0.21</v>
      </c>
      <c r="T55" s="120"/>
      <c r="U55" s="110"/>
      <c r="V55" s="108"/>
      <c r="W55" s="108"/>
      <c r="X55" s="108"/>
      <c r="Y55" s="108"/>
    </row>
    <row r="56" spans="1:25" s="92" customFormat="1" x14ac:dyDescent="0.2">
      <c r="A56" s="108"/>
      <c r="B56" s="1077" t="s">
        <v>201</v>
      </c>
      <c r="C56" s="1077"/>
      <c r="D56" s="98"/>
      <c r="E56" s="98"/>
      <c r="F56" s="98"/>
      <c r="G56" s="1078" t="s">
        <v>194</v>
      </c>
      <c r="H56" s="1078"/>
      <c r="I56" s="125"/>
      <c r="J56" s="102"/>
      <c r="K56" s="125"/>
      <c r="L56" s="103"/>
      <c r="M56" s="99"/>
      <c r="N56" s="99"/>
      <c r="O56" s="1073"/>
      <c r="P56" s="100"/>
      <c r="Q56" s="337"/>
      <c r="R56" s="118">
        <v>2008</v>
      </c>
      <c r="S56" s="118">
        <v>0.21</v>
      </c>
      <c r="T56" s="120"/>
      <c r="U56" s="110"/>
      <c r="V56" s="108"/>
      <c r="W56" s="108"/>
      <c r="X56" s="108"/>
      <c r="Y56" s="108"/>
    </row>
    <row r="57" spans="1:25" s="92" customFormat="1" x14ac:dyDescent="0.2">
      <c r="A57" s="108"/>
      <c r="B57" s="1077" t="s">
        <v>202</v>
      </c>
      <c r="C57" s="1077"/>
      <c r="D57" s="96"/>
      <c r="E57" s="96"/>
      <c r="F57" s="468"/>
      <c r="G57" s="1078" t="s">
        <v>194</v>
      </c>
      <c r="H57" s="1078"/>
      <c r="I57" s="125"/>
      <c r="J57" s="102"/>
      <c r="K57" s="125"/>
      <c r="L57" s="103"/>
      <c r="M57" s="99" t="str">
        <f>IF(SUM(M46:M53)=0,"",SUM(M55:M56,M46:M52))</f>
        <v/>
      </c>
      <c r="N57" s="99"/>
      <c r="O57" s="1073"/>
      <c r="P57" s="100"/>
      <c r="Q57" s="337"/>
      <c r="R57" s="644"/>
      <c r="S57" s="118"/>
      <c r="T57" s="120"/>
      <c r="U57" s="110"/>
      <c r="V57" s="108"/>
      <c r="W57" s="108"/>
      <c r="X57" s="108"/>
      <c r="Y57" s="108"/>
    </row>
    <row r="58" spans="1:25" s="92" customFormat="1" x14ac:dyDescent="0.2">
      <c r="A58" s="108"/>
      <c r="B58" s="98" t="s">
        <v>203</v>
      </c>
      <c r="C58" s="96" t="str">
        <f>"Yr"&amp;I49</f>
        <v>Yr2023</v>
      </c>
      <c r="D58" s="96"/>
      <c r="E58" s="96" t="str">
        <f>"Yr"&amp;K49</f>
        <v>Yr2022</v>
      </c>
      <c r="F58" s="468"/>
      <c r="G58" s="1078" t="s">
        <v>195</v>
      </c>
      <c r="H58" s="1078"/>
      <c r="I58" s="125"/>
      <c r="J58" s="102"/>
      <c r="K58" s="125"/>
      <c r="L58" s="103"/>
      <c r="M58" s="100"/>
      <c r="N58" s="100"/>
      <c r="O58" s="1073"/>
      <c r="P58" s="100"/>
      <c r="Q58" s="337"/>
      <c r="R58" s="120"/>
      <c r="S58" s="644"/>
      <c r="T58" s="121"/>
      <c r="U58" s="110"/>
      <c r="V58" s="108"/>
      <c r="W58" s="108"/>
      <c r="X58" s="108"/>
      <c r="Y58" s="108"/>
    </row>
    <row r="59" spans="1:25" s="104" customFormat="1" ht="16.899999999999999" customHeight="1" thickBot="1" x14ac:dyDescent="0.25">
      <c r="A59" s="108"/>
      <c r="B59" s="468" t="s">
        <v>204</v>
      </c>
      <c r="C59" s="130"/>
      <c r="D59" s="1"/>
      <c r="E59" s="130"/>
      <c r="F59" s="1" t="s">
        <v>108</v>
      </c>
      <c r="G59" s="1"/>
      <c r="H59" s="1"/>
      <c r="I59" s="117" t="e">
        <f>VLOOKUP(I49,$R$10:$S$14,2,)</f>
        <v>#N/A</v>
      </c>
      <c r="J59" s="102"/>
      <c r="K59" s="117" t="e">
        <f>VLOOKUP(K49,$R$10:$S$14,2,)</f>
        <v>#N/A</v>
      </c>
      <c r="L59" s="103"/>
      <c r="M59" s="92"/>
      <c r="N59" s="92"/>
      <c r="O59" s="1073"/>
      <c r="P59" s="100"/>
      <c r="Q59" s="92"/>
      <c r="R59" s="118"/>
      <c r="S59" s="118"/>
      <c r="T59" s="118"/>
      <c r="U59" s="110"/>
      <c r="V59" s="108"/>
      <c r="W59" s="108"/>
      <c r="X59" s="108"/>
      <c r="Y59" s="108"/>
    </row>
    <row r="60" spans="1:25" s="104" customFormat="1" ht="18" customHeight="1" thickTop="1" x14ac:dyDescent="0.2">
      <c r="A60" s="108"/>
      <c r="B60" s="1079" t="s">
        <v>113</v>
      </c>
      <c r="C60" s="1079"/>
      <c r="D60" s="1079"/>
      <c r="E60" s="1079"/>
      <c r="F60" s="1"/>
      <c r="G60" s="1"/>
      <c r="H60" s="1"/>
      <c r="I60" s="126" t="str">
        <f>IF(C59="","",C59*I59)</f>
        <v/>
      </c>
      <c r="J60" s="102"/>
      <c r="K60" s="126" t="str">
        <f>IF(E59="","",E59*K59)</f>
        <v/>
      </c>
      <c r="L60" s="103"/>
      <c r="M60" s="93" t="s">
        <v>109</v>
      </c>
      <c r="N60" s="93"/>
      <c r="O60" s="1073"/>
      <c r="P60" s="100"/>
      <c r="Q60" s="93" t="s">
        <v>111</v>
      </c>
      <c r="R60" s="118"/>
      <c r="S60" s="118"/>
      <c r="T60" s="118"/>
      <c r="U60" s="110"/>
      <c r="V60" s="108"/>
      <c r="W60" s="108"/>
      <c r="X60" s="108"/>
      <c r="Y60" s="108"/>
    </row>
    <row r="61" spans="1:25" s="92" customFormat="1" ht="17.45" customHeight="1" thickBot="1" x14ac:dyDescent="0.25">
      <c r="A61" s="108"/>
      <c r="B61" s="1077" t="s">
        <v>115</v>
      </c>
      <c r="C61" s="1077"/>
      <c r="D61" s="1077"/>
      <c r="E61" s="1077"/>
      <c r="F61" s="468"/>
      <c r="G61" s="1078" t="s">
        <v>11</v>
      </c>
      <c r="H61" s="1078"/>
      <c r="I61" s="125"/>
      <c r="J61" s="102"/>
      <c r="K61" s="125"/>
      <c r="L61" s="103"/>
      <c r="M61" s="100" t="s">
        <v>110</v>
      </c>
      <c r="N61" s="100"/>
      <c r="O61" s="1074"/>
      <c r="P61" s="100"/>
      <c r="Q61" s="338" t="s">
        <v>68</v>
      </c>
      <c r="R61" s="644"/>
      <c r="S61" s="118"/>
      <c r="T61" s="531"/>
      <c r="U61" s="129"/>
      <c r="V61" s="108"/>
      <c r="W61" s="108"/>
      <c r="X61" s="108"/>
      <c r="Y61" s="108"/>
    </row>
    <row r="62" spans="1:25" s="92" customFormat="1" ht="15.6" customHeight="1" thickBot="1" x14ac:dyDescent="0.25">
      <c r="A62" s="108"/>
      <c r="B62" s="1"/>
      <c r="C62" s="1080" t="s">
        <v>2</v>
      </c>
      <c r="D62" s="1080"/>
      <c r="E62" s="1080"/>
      <c r="F62" s="1080"/>
      <c r="G62" s="1080"/>
      <c r="H62" s="470"/>
      <c r="I62" s="127" t="str">
        <f>IF((SUMIF(I51:I58,"&gt;0")-SUMIF(I51:I58,"&lt;0"))=0,"",SUM(I51:I58,I60:I61))</f>
        <v/>
      </c>
      <c r="J62" s="113"/>
      <c r="K62" s="127" t="str">
        <f>IF((SUMIF(K51:K58,"&gt;0")-SUMIF(K51:K58,"&lt;0"))=0,"",SUM(K51:K58,K60:K61))</f>
        <v/>
      </c>
      <c r="L62" s="114"/>
      <c r="M62" s="105" t="str">
        <f>IF(AND(K62="",I62=""),"",IF(I62="","",IF(I62&lt;K62,12,IF(K62="",12,24))))</f>
        <v/>
      </c>
      <c r="N62" s="100"/>
      <c r="O62" s="554"/>
      <c r="P62" s="106"/>
      <c r="Q62" s="339" t="str">
        <f>IF(M62="","",IF(O62="x","",IF(M62=12,I62/12,(I62+K62)/24)))</f>
        <v/>
      </c>
      <c r="R62" s="118"/>
      <c r="S62" s="118"/>
      <c r="T62" s="118"/>
      <c r="U62" s="128"/>
      <c r="V62" s="108"/>
      <c r="W62" s="108"/>
      <c r="X62" s="108"/>
      <c r="Y62" s="108"/>
    </row>
    <row r="63" spans="1:25" s="92" customFormat="1" ht="6" customHeight="1" thickTop="1" x14ac:dyDescent="0.2">
      <c r="A63" s="108"/>
      <c r="B63" s="1"/>
      <c r="C63" s="97"/>
      <c r="D63" s="97"/>
      <c r="E63" s="97"/>
      <c r="F63" s="97"/>
      <c r="G63" s="97"/>
      <c r="H63" s="97"/>
      <c r="I63" s="103"/>
      <c r="J63" s="103"/>
      <c r="K63" s="103"/>
      <c r="L63" s="103"/>
      <c r="M63" s="100"/>
      <c r="N63" s="100"/>
      <c r="O63" s="100"/>
      <c r="P63" s="100"/>
      <c r="Q63" s="340"/>
      <c r="R63" s="118"/>
      <c r="S63" s="118"/>
      <c r="T63" s="118"/>
      <c r="U63" s="128"/>
      <c r="V63" s="108"/>
      <c r="W63" s="108"/>
      <c r="X63" s="108"/>
      <c r="Y63" s="108"/>
    </row>
    <row r="64" spans="1:25" s="530" customFormat="1" ht="3.6" customHeight="1" x14ac:dyDescent="0.2">
      <c r="A64" s="108"/>
      <c r="B64" s="522"/>
      <c r="C64" s="523"/>
      <c r="D64" s="523"/>
      <c r="E64" s="523"/>
      <c r="F64" s="523"/>
      <c r="G64" s="523"/>
      <c r="H64" s="523"/>
      <c r="I64" s="524"/>
      <c r="J64" s="525"/>
      <c r="K64" s="524"/>
      <c r="L64" s="526"/>
      <c r="M64" s="527"/>
      <c r="N64" s="527"/>
      <c r="O64" s="527"/>
      <c r="P64" s="527"/>
      <c r="Q64" s="528"/>
      <c r="R64" s="118"/>
      <c r="S64" s="118"/>
      <c r="T64" s="118"/>
      <c r="U64" s="529"/>
    </row>
    <row r="65" spans="1:25" s="92" customFormat="1" ht="16.899999999999999" customHeight="1" x14ac:dyDescent="0.2">
      <c r="A65" s="108"/>
      <c r="B65" s="1" t="s">
        <v>34</v>
      </c>
      <c r="C65" s="97"/>
      <c r="D65" s="97"/>
      <c r="E65" s="1082" t="s">
        <v>74</v>
      </c>
      <c r="F65" s="1082"/>
      <c r="G65" s="1082"/>
      <c r="H65" s="1082"/>
      <c r="I65" s="116"/>
      <c r="J65" s="208"/>
      <c r="K65" s="116"/>
      <c r="L65" s="469"/>
      <c r="M65" s="111"/>
      <c r="N65" s="111"/>
      <c r="O65" s="100"/>
      <c r="P65" s="100"/>
      <c r="Q65" s="340"/>
      <c r="R65" s="118"/>
      <c r="S65" s="118"/>
      <c r="T65" s="118"/>
      <c r="U65" s="128"/>
      <c r="V65" s="108"/>
      <c r="W65" s="108"/>
      <c r="X65" s="108"/>
      <c r="Y65" s="108"/>
    </row>
    <row r="66" spans="1:25" s="92" customFormat="1" ht="16.899999999999999" customHeight="1" x14ac:dyDescent="0.2">
      <c r="A66" s="108"/>
      <c r="B66" s="1081"/>
      <c r="C66" s="1081"/>
      <c r="D66" s="1081"/>
      <c r="E66" s="1081"/>
      <c r="F66" s="1081"/>
      <c r="G66" s="1081"/>
      <c r="H66" s="1081"/>
      <c r="I66" s="1081"/>
      <c r="J66" s="1081"/>
      <c r="K66" s="1081"/>
      <c r="L66" s="1081"/>
      <c r="M66" s="1081"/>
      <c r="N66" s="1081"/>
      <c r="O66" s="1081"/>
      <c r="P66" s="1081"/>
      <c r="Q66" s="1081"/>
      <c r="R66" s="118"/>
      <c r="S66" s="118"/>
      <c r="T66" s="118"/>
      <c r="U66" s="110"/>
      <c r="V66" s="108"/>
      <c r="W66" s="108"/>
      <c r="X66" s="108"/>
      <c r="Y66" s="108"/>
    </row>
    <row r="67" spans="1:25" s="92" customFormat="1" ht="44.45" customHeight="1" x14ac:dyDescent="0.2">
      <c r="A67" s="108"/>
      <c r="B67" s="1081"/>
      <c r="C67" s="1081"/>
      <c r="D67" s="1081"/>
      <c r="E67" s="1081"/>
      <c r="F67" s="1081"/>
      <c r="G67" s="1081"/>
      <c r="H67" s="1081"/>
      <c r="I67" s="1081"/>
      <c r="J67" s="1081"/>
      <c r="K67" s="1081"/>
      <c r="L67" s="1081"/>
      <c r="M67" s="1081"/>
      <c r="N67" s="1081"/>
      <c r="O67" s="1081"/>
      <c r="P67" s="1081"/>
      <c r="Q67" s="1081"/>
      <c r="R67" s="118"/>
      <c r="S67" s="118"/>
      <c r="T67" s="118"/>
      <c r="U67" s="110"/>
      <c r="V67" s="108"/>
      <c r="W67" s="108"/>
      <c r="X67" s="108"/>
      <c r="Y67" s="108"/>
    </row>
    <row r="68" spans="1:25" x14ac:dyDescent="0.2">
      <c r="B68" s="108"/>
      <c r="C68" s="108"/>
      <c r="D68" s="108"/>
      <c r="E68" s="108"/>
      <c r="F68" s="108"/>
      <c r="G68" s="108"/>
      <c r="H68" s="108"/>
      <c r="I68" s="108"/>
      <c r="J68" s="108"/>
      <c r="K68" s="108"/>
      <c r="L68" s="108"/>
      <c r="M68" s="108"/>
      <c r="N68" s="108"/>
      <c r="O68" s="108"/>
      <c r="P68" s="108"/>
      <c r="Q68" s="264"/>
    </row>
    <row r="69" spans="1:25" x14ac:dyDescent="0.2">
      <c r="B69" s="118"/>
      <c r="C69" s="118"/>
      <c r="D69" s="118"/>
      <c r="E69" s="118"/>
      <c r="F69" s="118"/>
      <c r="G69" s="118"/>
      <c r="H69" s="118"/>
      <c r="I69" s="118"/>
      <c r="J69" s="118"/>
      <c r="K69" s="118"/>
      <c r="L69" s="118"/>
      <c r="M69" s="118"/>
      <c r="N69" s="118"/>
      <c r="O69" s="118"/>
      <c r="P69" s="118"/>
      <c r="Q69" s="555"/>
    </row>
    <row r="70" spans="1:25" x14ac:dyDescent="0.2">
      <c r="B70" s="118"/>
      <c r="C70" s="118"/>
      <c r="D70" s="118"/>
      <c r="E70" s="118"/>
      <c r="F70" s="118"/>
      <c r="G70" s="118"/>
      <c r="H70" s="118"/>
      <c r="I70" s="118" t="s">
        <v>261</v>
      </c>
      <c r="J70" s="118"/>
      <c r="K70" s="118" t="s">
        <v>262</v>
      </c>
      <c r="L70" s="118"/>
      <c r="M70" s="118"/>
      <c r="N70" s="118"/>
      <c r="O70" s="118"/>
      <c r="P70" s="118"/>
      <c r="Q70" s="556" t="s">
        <v>247</v>
      </c>
    </row>
    <row r="71" spans="1:25" s="607" customFormat="1" x14ac:dyDescent="0.2">
      <c r="A71" s="604"/>
      <c r="B71" s="605"/>
      <c r="C71" s="605"/>
      <c r="D71" s="605">
        <f t="shared" ref="D71:L71" si="0">SUM(D62,D41,D20)</f>
        <v>0</v>
      </c>
      <c r="E71" s="605"/>
      <c r="F71" s="605">
        <f t="shared" si="0"/>
        <v>0</v>
      </c>
      <c r="G71" s="605">
        <f t="shared" si="0"/>
        <v>0</v>
      </c>
      <c r="H71" s="605"/>
      <c r="I71" s="605">
        <f t="shared" si="0"/>
        <v>0</v>
      </c>
      <c r="J71" s="605"/>
      <c r="K71" s="605">
        <f t="shared" si="0"/>
        <v>0</v>
      </c>
      <c r="L71" s="605">
        <f t="shared" si="0"/>
        <v>0</v>
      </c>
      <c r="M71" s="605"/>
      <c r="N71" s="605"/>
      <c r="O71" s="605"/>
      <c r="P71" s="605"/>
      <c r="Q71" s="605">
        <f>SUM(Q62,Q41,Q20)</f>
        <v>0</v>
      </c>
      <c r="R71" s="605"/>
      <c r="S71" s="605"/>
      <c r="T71" s="605"/>
      <c r="U71" s="606"/>
      <c r="V71" s="604"/>
      <c r="W71" s="604"/>
      <c r="X71" s="604"/>
      <c r="Y71" s="604"/>
    </row>
    <row r="72" spans="1:25" x14ac:dyDescent="0.2">
      <c r="B72" s="118"/>
      <c r="C72" s="118"/>
      <c r="D72" s="118"/>
      <c r="E72" s="118"/>
      <c r="F72" s="118"/>
      <c r="G72" s="118"/>
      <c r="H72" s="118"/>
      <c r="I72" s="118"/>
      <c r="J72" s="118"/>
      <c r="K72" s="118"/>
      <c r="L72" s="118"/>
      <c r="M72" s="118"/>
      <c r="N72" s="118"/>
      <c r="O72" s="118"/>
      <c r="P72" s="118"/>
      <c r="Q72" s="555"/>
    </row>
    <row r="73" spans="1:25" x14ac:dyDescent="0.2">
      <c r="B73" s="118"/>
      <c r="C73" s="118"/>
      <c r="D73" s="118"/>
      <c r="E73" s="118"/>
      <c r="F73" s="118"/>
      <c r="G73" s="118"/>
      <c r="H73" s="118"/>
      <c r="I73" s="118"/>
      <c r="J73" s="118"/>
      <c r="K73" s="118"/>
      <c r="L73" s="118"/>
      <c r="M73" s="118"/>
      <c r="N73" s="118"/>
      <c r="O73" s="118"/>
      <c r="P73" s="118"/>
      <c r="Q73" s="555"/>
    </row>
    <row r="74" spans="1:25" x14ac:dyDescent="0.2">
      <c r="B74" s="118" t="s">
        <v>256</v>
      </c>
      <c r="C74" s="118" t="s">
        <v>257</v>
      </c>
      <c r="D74" s="118" t="s">
        <v>258</v>
      </c>
      <c r="E74" s="118" t="s">
        <v>259</v>
      </c>
      <c r="F74" s="118"/>
      <c r="G74" s="118"/>
      <c r="H74" s="118" t="s">
        <v>260</v>
      </c>
      <c r="I74" s="118"/>
      <c r="J74" s="118"/>
      <c r="K74" s="118"/>
      <c r="L74" s="118"/>
      <c r="M74" s="118"/>
      <c r="N74" s="118"/>
      <c r="O74" s="118"/>
      <c r="P74" s="118"/>
      <c r="Q74" s="555"/>
    </row>
    <row r="75" spans="1:25" s="92" customFormat="1" x14ac:dyDescent="0.2">
      <c r="A75" s="108"/>
      <c r="B75" s="118">
        <f>C6</f>
        <v>0</v>
      </c>
      <c r="C75" s="118">
        <f>C7</f>
        <v>0</v>
      </c>
      <c r="D75" s="118"/>
      <c r="E75" s="531" t="str">
        <f>I20</f>
        <v/>
      </c>
      <c r="F75" s="118"/>
      <c r="G75" s="118"/>
      <c r="H75" s="531" t="str">
        <f>K20</f>
        <v/>
      </c>
      <c r="I75" s="557" t="str">
        <f>Q20</f>
        <v/>
      </c>
      <c r="J75" s="118"/>
      <c r="K75" s="118">
        <f>B24</f>
        <v>0</v>
      </c>
      <c r="L75" s="118"/>
      <c r="M75" s="118"/>
      <c r="N75" s="118"/>
      <c r="O75" s="118"/>
      <c r="P75" s="118"/>
      <c r="Q75" s="555"/>
      <c r="R75" s="118"/>
      <c r="S75" s="118"/>
      <c r="T75" s="118"/>
      <c r="U75" s="520"/>
    </row>
    <row r="76" spans="1:25" s="92" customFormat="1" x14ac:dyDescent="0.2">
      <c r="A76" s="108"/>
      <c r="B76" s="118">
        <f>C27</f>
        <v>0</v>
      </c>
      <c r="C76" s="118">
        <f>C28</f>
        <v>0</v>
      </c>
      <c r="D76" s="118"/>
      <c r="E76" s="531" t="str">
        <f>I41</f>
        <v/>
      </c>
      <c r="F76" s="118"/>
      <c r="G76" s="118"/>
      <c r="H76" s="531" t="str">
        <f>K41</f>
        <v/>
      </c>
      <c r="I76" s="557" t="str">
        <f>Q41</f>
        <v/>
      </c>
      <c r="J76" s="118"/>
      <c r="K76" s="118">
        <f>B45</f>
        <v>0</v>
      </c>
      <c r="L76" s="118"/>
      <c r="M76" s="118"/>
      <c r="N76" s="118"/>
      <c r="O76" s="118"/>
      <c r="P76" s="118"/>
      <c r="Q76" s="555"/>
      <c r="R76" s="118"/>
      <c r="S76" s="118"/>
      <c r="T76" s="118"/>
      <c r="U76" s="520"/>
    </row>
    <row r="77" spans="1:25" x14ac:dyDescent="0.2">
      <c r="B77" s="118">
        <f>C48</f>
        <v>0</v>
      </c>
      <c r="C77" s="118">
        <f>C49</f>
        <v>0</v>
      </c>
      <c r="D77" s="118"/>
      <c r="E77" s="531" t="str">
        <f>I62</f>
        <v/>
      </c>
      <c r="F77" s="118"/>
      <c r="G77" s="118"/>
      <c r="H77" s="531" t="str">
        <f>K62</f>
        <v/>
      </c>
      <c r="I77" s="557" t="str">
        <f>Q62</f>
        <v/>
      </c>
      <c r="J77" s="118"/>
      <c r="K77" s="118">
        <f>B66</f>
        <v>0</v>
      </c>
      <c r="L77" s="118"/>
      <c r="M77" s="118"/>
      <c r="N77" s="118"/>
      <c r="O77" s="118"/>
      <c r="P77" s="118"/>
      <c r="Q77" s="555"/>
    </row>
    <row r="78" spans="1:25" x14ac:dyDescent="0.2">
      <c r="B78" s="108"/>
      <c r="C78" s="108"/>
      <c r="D78" s="108"/>
      <c r="E78" s="108"/>
      <c r="F78" s="108"/>
      <c r="G78" s="108"/>
      <c r="H78" s="108"/>
      <c r="I78" s="108"/>
      <c r="J78" s="108"/>
      <c r="K78" s="108"/>
      <c r="L78" s="108"/>
      <c r="M78" s="108"/>
      <c r="N78" s="108"/>
      <c r="O78" s="108"/>
      <c r="P78" s="108"/>
      <c r="Q78" s="264"/>
    </row>
    <row r="79" spans="1:25" x14ac:dyDescent="0.2">
      <c r="B79" s="108"/>
      <c r="C79" s="108"/>
      <c r="D79" s="108"/>
      <c r="E79" s="108"/>
      <c r="F79" s="108"/>
      <c r="G79" s="108"/>
      <c r="H79" s="108"/>
      <c r="I79" s="108"/>
      <c r="J79" s="108"/>
      <c r="K79" s="108"/>
      <c r="L79" s="108"/>
      <c r="M79" s="108"/>
      <c r="N79" s="108"/>
      <c r="O79" s="108"/>
      <c r="P79" s="108"/>
      <c r="Q79" s="264"/>
    </row>
    <row r="80" spans="1:25" x14ac:dyDescent="0.2">
      <c r="B80" s="108"/>
      <c r="C80" s="108"/>
      <c r="D80" s="108"/>
      <c r="E80" s="108"/>
      <c r="F80" s="108"/>
      <c r="G80" s="108"/>
      <c r="H80" s="108"/>
      <c r="I80" s="108"/>
      <c r="J80" s="108"/>
      <c r="K80" s="108"/>
      <c r="L80" s="108"/>
      <c r="M80" s="108"/>
      <c r="N80" s="108"/>
      <c r="O80" s="108"/>
      <c r="P80" s="108"/>
      <c r="Q80" s="264"/>
    </row>
    <row r="81" spans="2:17" x14ac:dyDescent="0.2">
      <c r="B81" s="108"/>
      <c r="C81" s="108"/>
      <c r="D81" s="108"/>
      <c r="E81" s="108"/>
      <c r="F81" s="108"/>
      <c r="G81" s="108"/>
      <c r="H81" s="108"/>
      <c r="I81" s="108"/>
      <c r="J81" s="108"/>
      <c r="K81" s="108"/>
      <c r="L81" s="108"/>
      <c r="M81" s="108"/>
      <c r="N81" s="108"/>
      <c r="O81" s="108"/>
      <c r="P81" s="108"/>
      <c r="Q81" s="264"/>
    </row>
    <row r="82" spans="2:17" x14ac:dyDescent="0.2">
      <c r="B82" s="108"/>
      <c r="C82" s="108"/>
      <c r="D82" s="108"/>
      <c r="E82" s="108"/>
      <c r="F82" s="108"/>
      <c r="G82" s="108"/>
      <c r="H82" s="108"/>
      <c r="I82" s="108"/>
      <c r="J82" s="108"/>
      <c r="K82" s="108"/>
      <c r="L82" s="108"/>
      <c r="M82" s="108"/>
      <c r="N82" s="108"/>
      <c r="O82" s="108"/>
      <c r="P82" s="108"/>
      <c r="Q82" s="264"/>
    </row>
    <row r="83" spans="2:17" x14ac:dyDescent="0.2">
      <c r="B83" s="108"/>
      <c r="C83" s="108"/>
      <c r="D83" s="108"/>
      <c r="E83" s="108"/>
      <c r="F83" s="108"/>
      <c r="G83" s="108"/>
      <c r="H83" s="108"/>
      <c r="I83" s="108"/>
      <c r="J83" s="108"/>
      <c r="K83" s="108"/>
      <c r="L83" s="108"/>
      <c r="M83" s="108"/>
      <c r="N83" s="108"/>
      <c r="O83" s="108"/>
      <c r="P83" s="108"/>
      <c r="Q83" s="264"/>
    </row>
    <row r="84" spans="2:17" x14ac:dyDescent="0.2">
      <c r="B84" s="108"/>
      <c r="C84" s="108"/>
      <c r="D84" s="108"/>
      <c r="E84" s="108"/>
      <c r="F84" s="108"/>
      <c r="G84" s="108"/>
      <c r="H84" s="108"/>
      <c r="I84" s="108"/>
      <c r="J84" s="108"/>
      <c r="K84" s="108"/>
      <c r="L84" s="108"/>
      <c r="M84" s="108"/>
      <c r="N84" s="108"/>
      <c r="O84" s="108"/>
      <c r="P84" s="108"/>
      <c r="Q84" s="264"/>
    </row>
    <row r="85" spans="2:17" x14ac:dyDescent="0.2">
      <c r="B85" s="108"/>
      <c r="C85" s="108"/>
      <c r="D85" s="108"/>
      <c r="E85" s="108"/>
      <c r="F85" s="108"/>
      <c r="G85" s="108"/>
      <c r="H85" s="108"/>
      <c r="I85" s="108"/>
      <c r="J85" s="108"/>
      <c r="K85" s="108"/>
      <c r="L85" s="108"/>
      <c r="M85" s="108"/>
      <c r="N85" s="108"/>
      <c r="O85" s="108"/>
      <c r="P85" s="108"/>
      <c r="Q85" s="264"/>
    </row>
    <row r="86" spans="2:17" x14ac:dyDescent="0.2">
      <c r="B86" s="108"/>
      <c r="C86" s="108"/>
      <c r="D86" s="108"/>
      <c r="E86" s="108"/>
      <c r="F86" s="108"/>
      <c r="G86" s="108"/>
      <c r="H86" s="108"/>
      <c r="I86" s="108"/>
      <c r="J86" s="108"/>
      <c r="K86" s="108"/>
      <c r="L86" s="108"/>
      <c r="M86" s="108"/>
      <c r="N86" s="108"/>
      <c r="O86" s="108"/>
      <c r="P86" s="108"/>
      <c r="Q86" s="264"/>
    </row>
    <row r="87" spans="2:17" x14ac:dyDescent="0.2">
      <c r="B87" s="108"/>
      <c r="C87" s="108"/>
      <c r="D87" s="108"/>
      <c r="E87" s="108"/>
      <c r="F87" s="108"/>
      <c r="G87" s="108"/>
      <c r="H87" s="108"/>
      <c r="I87" s="108"/>
      <c r="J87" s="108"/>
      <c r="K87" s="108"/>
      <c r="L87" s="108"/>
      <c r="M87" s="108"/>
      <c r="N87" s="108"/>
      <c r="O87" s="108"/>
      <c r="P87" s="108"/>
      <c r="Q87" s="264"/>
    </row>
    <row r="88" spans="2:17" x14ac:dyDescent="0.2">
      <c r="B88" s="108"/>
      <c r="C88" s="108"/>
      <c r="D88" s="108"/>
      <c r="E88" s="108"/>
      <c r="F88" s="108"/>
      <c r="G88" s="108"/>
      <c r="H88" s="108"/>
      <c r="I88" s="108"/>
      <c r="J88" s="108"/>
      <c r="K88" s="108"/>
      <c r="L88" s="108"/>
      <c r="M88" s="108"/>
      <c r="N88" s="108"/>
      <c r="O88" s="108"/>
      <c r="P88" s="108"/>
      <c r="Q88" s="264"/>
    </row>
    <row r="89" spans="2:17" x14ac:dyDescent="0.2">
      <c r="B89" s="108"/>
      <c r="C89" s="108"/>
      <c r="D89" s="108"/>
      <c r="E89" s="108"/>
      <c r="F89" s="108"/>
      <c r="G89" s="108"/>
      <c r="H89" s="108"/>
      <c r="I89" s="108"/>
      <c r="J89" s="108"/>
      <c r="K89" s="108"/>
      <c r="L89" s="108"/>
      <c r="M89" s="108"/>
      <c r="N89" s="108"/>
      <c r="O89" s="108"/>
      <c r="P89" s="108"/>
      <c r="Q89" s="264"/>
    </row>
    <row r="90" spans="2:17" x14ac:dyDescent="0.2">
      <c r="B90" s="108"/>
      <c r="C90" s="108"/>
      <c r="D90" s="108"/>
      <c r="E90" s="108"/>
      <c r="F90" s="108"/>
      <c r="G90" s="108"/>
      <c r="H90" s="108"/>
      <c r="I90" s="108"/>
      <c r="J90" s="108"/>
      <c r="K90" s="108"/>
      <c r="L90" s="108"/>
      <c r="M90" s="108"/>
      <c r="N90" s="108"/>
      <c r="O90" s="108"/>
      <c r="P90" s="108"/>
      <c r="Q90" s="264"/>
    </row>
    <row r="91" spans="2:17" x14ac:dyDescent="0.2">
      <c r="B91" s="108"/>
      <c r="C91" s="108"/>
      <c r="D91" s="108"/>
      <c r="E91" s="108"/>
      <c r="F91" s="108"/>
      <c r="G91" s="108"/>
      <c r="H91" s="108"/>
      <c r="I91" s="108"/>
      <c r="J91" s="108"/>
      <c r="K91" s="108"/>
      <c r="L91" s="108"/>
      <c r="M91" s="108"/>
      <c r="N91" s="108"/>
      <c r="O91" s="108"/>
      <c r="P91" s="108"/>
      <c r="Q91" s="264"/>
    </row>
    <row r="92" spans="2:17" x14ac:dyDescent="0.2">
      <c r="B92" s="108"/>
      <c r="C92" s="108"/>
      <c r="D92" s="108"/>
      <c r="E92" s="108"/>
      <c r="F92" s="108"/>
      <c r="G92" s="108"/>
      <c r="H92" s="108"/>
      <c r="I92" s="108"/>
      <c r="J92" s="108"/>
      <c r="K92" s="108"/>
      <c r="L92" s="108"/>
      <c r="M92" s="108"/>
      <c r="N92" s="108"/>
      <c r="O92" s="108"/>
      <c r="P92" s="108"/>
      <c r="Q92" s="264"/>
    </row>
    <row r="93" spans="2:17" x14ac:dyDescent="0.2">
      <c r="B93" s="108"/>
      <c r="C93" s="108"/>
      <c r="D93" s="108"/>
      <c r="E93" s="108"/>
      <c r="F93" s="108"/>
      <c r="G93" s="108"/>
      <c r="H93" s="108"/>
      <c r="I93" s="108"/>
      <c r="J93" s="108"/>
      <c r="K93" s="108"/>
      <c r="L93" s="108"/>
      <c r="M93" s="108"/>
      <c r="N93" s="108"/>
      <c r="O93" s="108"/>
      <c r="P93" s="108"/>
      <c r="Q93" s="264"/>
    </row>
    <row r="94" spans="2:17" x14ac:dyDescent="0.2">
      <c r="B94" s="108"/>
      <c r="C94" s="108"/>
      <c r="D94" s="108"/>
      <c r="E94" s="108"/>
      <c r="F94" s="108"/>
      <c r="G94" s="108"/>
      <c r="H94" s="108"/>
      <c r="I94" s="108"/>
      <c r="J94" s="108"/>
      <c r="K94" s="108"/>
      <c r="L94" s="108"/>
      <c r="M94" s="108"/>
      <c r="N94" s="108"/>
      <c r="O94" s="108"/>
      <c r="P94" s="108"/>
      <c r="Q94" s="264"/>
    </row>
    <row r="95" spans="2:17" x14ac:dyDescent="0.2">
      <c r="B95" s="108"/>
      <c r="C95" s="108"/>
      <c r="D95" s="108"/>
      <c r="E95" s="108"/>
      <c r="F95" s="108"/>
      <c r="G95" s="108"/>
      <c r="H95" s="108"/>
      <c r="I95" s="108"/>
      <c r="J95" s="108"/>
      <c r="K95" s="108"/>
      <c r="L95" s="108"/>
      <c r="M95" s="108"/>
      <c r="N95" s="108"/>
      <c r="O95" s="108"/>
      <c r="P95" s="108"/>
      <c r="Q95" s="264"/>
    </row>
    <row r="96" spans="2:17" x14ac:dyDescent="0.2">
      <c r="B96" s="108"/>
      <c r="C96" s="108"/>
      <c r="D96" s="108"/>
      <c r="E96" s="108"/>
      <c r="F96" s="108"/>
      <c r="G96" s="108"/>
      <c r="H96" s="108"/>
      <c r="I96" s="108"/>
      <c r="J96" s="108"/>
      <c r="K96" s="108"/>
      <c r="L96" s="108"/>
      <c r="M96" s="108"/>
      <c r="N96" s="108"/>
      <c r="O96" s="108"/>
      <c r="P96" s="108"/>
      <c r="Q96" s="264"/>
    </row>
    <row r="97" spans="2:17" x14ac:dyDescent="0.2">
      <c r="B97" s="108"/>
      <c r="C97" s="108"/>
      <c r="D97" s="108"/>
      <c r="E97" s="108"/>
      <c r="F97" s="108"/>
      <c r="G97" s="108"/>
      <c r="H97" s="108"/>
      <c r="I97" s="108"/>
      <c r="J97" s="108"/>
      <c r="K97" s="108"/>
      <c r="L97" s="108"/>
      <c r="M97" s="108"/>
      <c r="N97" s="108"/>
      <c r="O97" s="108"/>
      <c r="P97" s="108"/>
      <c r="Q97" s="264"/>
    </row>
    <row r="98" spans="2:17" x14ac:dyDescent="0.2">
      <c r="B98" s="108"/>
      <c r="C98" s="108"/>
      <c r="D98" s="108"/>
      <c r="E98" s="108"/>
      <c r="F98" s="108"/>
      <c r="G98" s="108"/>
      <c r="H98" s="108"/>
      <c r="I98" s="108"/>
      <c r="J98" s="108"/>
      <c r="K98" s="108"/>
      <c r="L98" s="108"/>
      <c r="M98" s="108"/>
      <c r="N98" s="108"/>
      <c r="O98" s="108"/>
      <c r="P98" s="108"/>
      <c r="Q98" s="264"/>
    </row>
    <row r="99" spans="2:17" x14ac:dyDescent="0.2">
      <c r="B99" s="108"/>
      <c r="C99" s="108"/>
      <c r="D99" s="108"/>
      <c r="E99" s="108"/>
      <c r="F99" s="108"/>
      <c r="G99" s="108"/>
      <c r="H99" s="108"/>
      <c r="I99" s="108"/>
      <c r="J99" s="108"/>
      <c r="K99" s="108"/>
      <c r="L99" s="108"/>
      <c r="M99" s="108"/>
      <c r="N99" s="108"/>
      <c r="O99" s="108"/>
      <c r="P99" s="108"/>
      <c r="Q99" s="264"/>
    </row>
    <row r="100" spans="2:17" x14ac:dyDescent="0.2">
      <c r="B100" s="108"/>
      <c r="C100" s="108"/>
      <c r="D100" s="108"/>
      <c r="E100" s="108"/>
      <c r="F100" s="108"/>
      <c r="G100" s="108"/>
      <c r="H100" s="108"/>
      <c r="I100" s="108"/>
      <c r="J100" s="108"/>
      <c r="K100" s="108"/>
      <c r="L100" s="108"/>
      <c r="M100" s="108"/>
      <c r="N100" s="108"/>
      <c r="O100" s="108"/>
      <c r="P100" s="108"/>
      <c r="Q100" s="264"/>
    </row>
    <row r="101" spans="2:17" x14ac:dyDescent="0.2">
      <c r="B101" s="108"/>
      <c r="C101" s="108"/>
      <c r="D101" s="108"/>
      <c r="E101" s="108"/>
      <c r="F101" s="108"/>
      <c r="G101" s="108"/>
      <c r="H101" s="108"/>
      <c r="I101" s="108"/>
      <c r="J101" s="108"/>
      <c r="K101" s="108"/>
      <c r="L101" s="108"/>
      <c r="M101" s="108"/>
      <c r="N101" s="108"/>
      <c r="O101" s="108"/>
      <c r="P101" s="108"/>
      <c r="Q101" s="264"/>
    </row>
    <row r="102" spans="2:17" x14ac:dyDescent="0.2">
      <c r="B102" s="108"/>
      <c r="C102" s="108"/>
      <c r="D102" s="108"/>
      <c r="E102" s="108"/>
      <c r="F102" s="108"/>
      <c r="G102" s="108"/>
      <c r="H102" s="108"/>
      <c r="I102" s="108"/>
      <c r="J102" s="108"/>
      <c r="K102" s="108"/>
      <c r="L102" s="108"/>
      <c r="M102" s="108"/>
      <c r="N102" s="108"/>
      <c r="O102" s="108"/>
      <c r="P102" s="108"/>
      <c r="Q102" s="264"/>
    </row>
    <row r="103" spans="2:17" x14ac:dyDescent="0.2">
      <c r="B103" s="108"/>
      <c r="C103" s="108"/>
      <c r="D103" s="108"/>
      <c r="E103" s="108"/>
      <c r="F103" s="108"/>
      <c r="G103" s="108"/>
      <c r="H103" s="108"/>
      <c r="I103" s="108"/>
      <c r="J103" s="108"/>
      <c r="K103" s="108"/>
      <c r="L103" s="108"/>
      <c r="M103" s="108"/>
      <c r="N103" s="108"/>
      <c r="O103" s="108"/>
      <c r="P103" s="108"/>
      <c r="Q103" s="264"/>
    </row>
    <row r="104" spans="2:17" x14ac:dyDescent="0.2">
      <c r="B104" s="108"/>
      <c r="C104" s="108"/>
      <c r="D104" s="108"/>
      <c r="E104" s="108"/>
      <c r="F104" s="108"/>
      <c r="G104" s="108"/>
      <c r="H104" s="108"/>
      <c r="I104" s="108"/>
      <c r="J104" s="108"/>
      <c r="K104" s="108"/>
      <c r="L104" s="108"/>
      <c r="M104" s="108"/>
      <c r="N104" s="108"/>
      <c r="O104" s="108"/>
      <c r="P104" s="108"/>
      <c r="Q104" s="264"/>
    </row>
    <row r="105" spans="2:17" x14ac:dyDescent="0.2">
      <c r="B105" s="108"/>
      <c r="C105" s="108"/>
      <c r="D105" s="108"/>
      <c r="E105" s="108"/>
      <c r="F105" s="108"/>
      <c r="G105" s="108"/>
      <c r="H105" s="108"/>
      <c r="I105" s="108"/>
      <c r="J105" s="108"/>
      <c r="K105" s="108"/>
      <c r="L105" s="108"/>
      <c r="M105" s="108"/>
      <c r="N105" s="108"/>
      <c r="O105" s="108"/>
      <c r="P105" s="108"/>
      <c r="Q105" s="264"/>
    </row>
    <row r="106" spans="2:17" x14ac:dyDescent="0.2">
      <c r="B106" s="108"/>
      <c r="C106" s="108"/>
      <c r="D106" s="108"/>
      <c r="E106" s="108"/>
      <c r="F106" s="108"/>
      <c r="G106" s="108"/>
      <c r="H106" s="108"/>
      <c r="I106" s="108"/>
      <c r="J106" s="108"/>
      <c r="K106" s="108"/>
      <c r="L106" s="108"/>
      <c r="M106" s="108"/>
      <c r="N106" s="108"/>
      <c r="O106" s="108"/>
      <c r="P106" s="108"/>
      <c r="Q106" s="264"/>
    </row>
    <row r="107" spans="2:17" x14ac:dyDescent="0.2">
      <c r="B107" s="108"/>
      <c r="C107" s="108"/>
      <c r="D107" s="108"/>
      <c r="E107" s="108"/>
      <c r="F107" s="108"/>
      <c r="G107" s="108"/>
      <c r="H107" s="108"/>
      <c r="I107" s="108"/>
      <c r="J107" s="108"/>
      <c r="K107" s="108"/>
      <c r="L107" s="108"/>
      <c r="M107" s="108"/>
      <c r="N107" s="108"/>
      <c r="O107" s="108"/>
      <c r="P107" s="108"/>
      <c r="Q107" s="264"/>
    </row>
    <row r="108" spans="2:17" x14ac:dyDescent="0.2">
      <c r="B108" s="108"/>
      <c r="C108" s="108"/>
      <c r="D108" s="108"/>
      <c r="E108" s="108"/>
      <c r="F108" s="108"/>
      <c r="G108" s="108"/>
      <c r="H108" s="108"/>
      <c r="I108" s="108"/>
      <c r="J108" s="108"/>
      <c r="K108" s="108"/>
      <c r="L108" s="108"/>
      <c r="M108" s="108"/>
      <c r="N108" s="108"/>
      <c r="O108" s="108"/>
      <c r="P108" s="108"/>
      <c r="Q108" s="264"/>
    </row>
    <row r="109" spans="2:17" x14ac:dyDescent="0.2">
      <c r="B109" s="108"/>
      <c r="C109" s="108"/>
      <c r="D109" s="108"/>
      <c r="E109" s="108"/>
      <c r="F109" s="108"/>
      <c r="G109" s="108"/>
      <c r="H109" s="108"/>
      <c r="I109" s="108"/>
      <c r="J109" s="108"/>
      <c r="K109" s="108"/>
      <c r="L109" s="108"/>
      <c r="M109" s="108"/>
      <c r="N109" s="108"/>
      <c r="O109" s="108"/>
      <c r="P109" s="108"/>
      <c r="Q109" s="264"/>
    </row>
  </sheetData>
  <sheetProtection selectLockedCells="1"/>
  <dataConsolidate/>
  <mergeCells count="70">
    <mergeCell ref="B39:E39"/>
    <mergeCell ref="G33:H33"/>
    <mergeCell ref="G34:H34"/>
    <mergeCell ref="C6:J6"/>
    <mergeCell ref="B24:Q25"/>
    <mergeCell ref="C20:G20"/>
    <mergeCell ref="G19:H19"/>
    <mergeCell ref="O3:Q3"/>
    <mergeCell ref="I1:J1"/>
    <mergeCell ref="K1:L1"/>
    <mergeCell ref="O1:Q1"/>
    <mergeCell ref="I2:J2"/>
    <mergeCell ref="K2:L2"/>
    <mergeCell ref="O2:Q2"/>
    <mergeCell ref="B1:E3"/>
    <mergeCell ref="B56:C56"/>
    <mergeCell ref="E23:H23"/>
    <mergeCell ref="B32:C32"/>
    <mergeCell ref="B35:C35"/>
    <mergeCell ref="B36:C36"/>
    <mergeCell ref="E44:H44"/>
    <mergeCell ref="C41:G41"/>
    <mergeCell ref="C48:J48"/>
    <mergeCell ref="C49:G49"/>
    <mergeCell ref="I3:J3"/>
    <mergeCell ref="B45:Q46"/>
    <mergeCell ref="G51:H51"/>
    <mergeCell ref="G52:H52"/>
    <mergeCell ref="B40:E40"/>
    <mergeCell ref="K3:L3"/>
    <mergeCell ref="C62:G62"/>
    <mergeCell ref="B66:Q67"/>
    <mergeCell ref="G53:H53"/>
    <mergeCell ref="G54:H54"/>
    <mergeCell ref="G55:H55"/>
    <mergeCell ref="G56:H56"/>
    <mergeCell ref="G57:H57"/>
    <mergeCell ref="G58:H58"/>
    <mergeCell ref="B57:C57"/>
    <mergeCell ref="E65:H65"/>
    <mergeCell ref="B53:C53"/>
    <mergeCell ref="G61:H61"/>
    <mergeCell ref="B60:E60"/>
    <mergeCell ref="B61:E61"/>
    <mergeCell ref="O55:O61"/>
    <mergeCell ref="C7:G7"/>
    <mergeCell ref="G32:H32"/>
    <mergeCell ref="G11:H11"/>
    <mergeCell ref="G13:H13"/>
    <mergeCell ref="G14:H14"/>
    <mergeCell ref="B18:E18"/>
    <mergeCell ref="B15:C15"/>
    <mergeCell ref="G9:H9"/>
    <mergeCell ref="G12:H12"/>
    <mergeCell ref="B11:C11"/>
    <mergeCell ref="B14:C14"/>
    <mergeCell ref="O34:O40"/>
    <mergeCell ref="G30:H30"/>
    <mergeCell ref="G31:H31"/>
    <mergeCell ref="G35:H35"/>
    <mergeCell ref="G36:H36"/>
    <mergeCell ref="G37:H37"/>
    <mergeCell ref="G40:H40"/>
    <mergeCell ref="O13:O19"/>
    <mergeCell ref="C27:J27"/>
    <mergeCell ref="C28:G28"/>
    <mergeCell ref="B19:E19"/>
    <mergeCell ref="G10:H10"/>
    <mergeCell ref="G15:H15"/>
    <mergeCell ref="G16:H16"/>
  </mergeCells>
  <conditionalFormatting sqref="C6:D6 C7:G7 I9:I17 K9:K17 C17 E17 I19 K19 B24 C27:D27 C28:G28 I30:I38 K30:K38 C38 E38 I40 K40 B45 C48:D48 C49:G49 I51:I59 K51:K59 C59 E59 I61 K61 B66">
    <cfRule type="cellIs" dxfId="320" priority="42" stopIfTrue="1" operator="equal">
      <formula>0</formula>
    </cfRule>
  </conditionalFormatting>
  <conditionalFormatting sqref="I23 K23 I44 K44 I65 K65">
    <cfRule type="cellIs" dxfId="319" priority="21" stopIfTrue="1" operator="equal">
      <formula>0</formula>
    </cfRule>
  </conditionalFormatting>
  <dataValidations count="3">
    <dataValidation type="whole" allowBlank="1" showInputMessage="1" showErrorMessage="1" errorTitle="Negative number" error="Can not put a negative number into worksheet" sqref="J21:J22 J42:J43 I42 L42:L44 K42 J33:J34 J37:J40 L33:L40 I47:L47 I21 L21:L23 K21 J12:J13 J16:J19 L12:L19 I26:L26 J63:J64 I63 L63:L65 K63 J54:J55 J58:J61 L54:L61" xr:uid="{00000000-0002-0000-0B00-000000000000}">
      <formula1>0</formula1>
      <formula2>999999999999</formula2>
    </dataValidation>
    <dataValidation allowBlank="1" showInputMessage="1" showErrorMessage="1" errorTitle="Negative number" error="Can not put a negative number into worksheet" sqref="M23:N23 M44:N44 I35:K36 K40 I40 I43:I44 K43:K44 K33:K34 I33:I34 I14:K15 K19 I19 I22:I23 K22:K23 K12:K13 I12:I13 M65:N65 I56:K57 K61 I61 I64:I65 K64:K65 K54:K55 I54:I55" xr:uid="{00000000-0002-0000-0B00-000001000000}"/>
    <dataValidation type="whole" allowBlank="1" showInputMessage="1" showErrorMessage="1" error="Can not use a positive number" sqref="I16 I37 K31 K37 I31 K10 K16 I10 I58 K52 K58 I52" xr:uid="{00000000-0002-0000-0B00-000002000000}">
      <formula1>-5.55555555555555E+23</formula1>
      <formula2>0</formula2>
    </dataValidation>
  </dataValidations>
  <printOptions horizontalCentered="1" verticalCentered="1"/>
  <pageMargins left="0" right="0" top="0.75" bottom="0.16" header="0" footer="0"/>
  <pageSetup scale="83" orientation="portrait" r:id="rId1"/>
  <headerFooter alignWithMargins="0">
    <oddHeader xml:space="preserve">&amp;CIncome Analysis Worksheet </oddHeader>
  </headerFooter>
  <ignoredErrors>
    <ignoredError sqref="I7 I28 I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5851" r:id="rId4" name="Button 75">
              <controlPr defaultSize="0" print="0" autoFill="0" autoPict="0" macro="[0]!schclines">
                <anchor moveWithCells="1" sizeWithCells="1">
                  <from>
                    <xdr:col>12</xdr:col>
                    <xdr:colOff>771525</xdr:colOff>
                    <xdr:row>5</xdr:row>
                    <xdr:rowOff>19050</xdr:rowOff>
                  </from>
                  <to>
                    <xdr:col>16</xdr:col>
                    <xdr:colOff>981075</xdr:colOff>
                    <xdr:row>6</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Y109"/>
  <sheetViews>
    <sheetView showGridLines="0" topLeftCell="A5" zoomScale="88" zoomScaleNormal="88" workbookViewId="0">
      <selection activeCell="X28" sqref="X28"/>
    </sheetView>
  </sheetViews>
  <sheetFormatPr defaultColWidth="8.85546875" defaultRowHeight="12" x14ac:dyDescent="0.2"/>
  <cols>
    <col min="1" max="1" width="6.7109375" style="108" customWidth="1"/>
    <col min="2" max="2" width="22.7109375" style="92" customWidth="1"/>
    <col min="3" max="3" width="8.85546875" style="92" customWidth="1"/>
    <col min="4" max="4" width="0.7109375" style="92" customWidth="1"/>
    <col min="5" max="5" width="8.7109375" style="92" customWidth="1"/>
    <col min="6" max="6" width="9.85546875" style="92" hidden="1" customWidth="1"/>
    <col min="7" max="7" width="3.42578125" style="92" hidden="1" customWidth="1"/>
    <col min="8" max="8" width="4" style="92" customWidth="1"/>
    <col min="9" max="9" width="14.28515625" style="92" customWidth="1"/>
    <col min="10" max="10" width="2.7109375" style="92" customWidth="1"/>
    <col min="11" max="11" width="14.42578125" style="92" customWidth="1"/>
    <col min="12" max="12" width="1.5703125" style="92" customWidth="1"/>
    <col min="13" max="13" width="12.42578125" style="92" customWidth="1"/>
    <col min="14" max="14" width="0.85546875" style="92" customWidth="1"/>
    <col min="15" max="15" width="2.85546875" style="92" customWidth="1"/>
    <col min="16" max="16" width="0.7109375" style="92" customWidth="1"/>
    <col min="17" max="17" width="16.5703125" style="107" customWidth="1"/>
    <col min="18" max="18" width="6.140625" style="118" customWidth="1"/>
    <col min="19" max="19" width="5.7109375" style="118" customWidth="1"/>
    <col min="20" max="20" width="10.7109375" style="118" bestFit="1" customWidth="1"/>
    <col min="21" max="21" width="4.42578125" style="110" customWidth="1"/>
    <col min="22" max="25" width="8.85546875" style="108"/>
    <col min="26" max="16384" width="8.85546875" style="101"/>
  </cols>
  <sheetData>
    <row r="1" spans="1:25" ht="12" customHeight="1" x14ac:dyDescent="0.2">
      <c r="B1" s="1083" t="s">
        <v>121</v>
      </c>
      <c r="C1" s="1083"/>
      <c r="D1" s="1083"/>
      <c r="E1" s="1083"/>
      <c r="F1" s="115"/>
      <c r="G1" s="405"/>
      <c r="H1" s="1"/>
      <c r="I1" s="1051" t="s">
        <v>105</v>
      </c>
      <c r="J1" s="1051"/>
      <c r="K1" s="1085" t="str">
        <f>IF(Input!C1=0,"",Input!C1)</f>
        <v/>
      </c>
      <c r="L1" s="1085"/>
      <c r="M1" s="359" t="s">
        <v>37</v>
      </c>
      <c r="N1" s="359"/>
      <c r="O1" s="1054" t="str">
        <f>IF(Input!I5=0,"",Input!I5)</f>
        <v/>
      </c>
      <c r="P1" s="1054"/>
      <c r="Q1" s="1054"/>
      <c r="S1" s="118">
        <v>2011</v>
      </c>
      <c r="T1" s="110"/>
      <c r="U1" s="109"/>
    </row>
    <row r="2" spans="1:25" ht="14.45" customHeight="1" x14ac:dyDescent="0.2">
      <c r="B2" s="1083"/>
      <c r="C2" s="1083"/>
      <c r="D2" s="1083"/>
      <c r="E2" s="1083"/>
      <c r="F2" s="91"/>
      <c r="G2" s="91"/>
      <c r="H2" s="1"/>
      <c r="I2" s="1051" t="s">
        <v>104</v>
      </c>
      <c r="J2" s="1051"/>
      <c r="K2" s="1086" t="str">
        <f>IF(Input!C3=0,"",Input!C3)</f>
        <v/>
      </c>
      <c r="L2" s="1086"/>
      <c r="M2" s="359" t="s">
        <v>90</v>
      </c>
      <c r="N2" s="359"/>
      <c r="O2" s="1053" t="str">
        <f>IF(Input!I1=0,"",Input!I1)</f>
        <v/>
      </c>
      <c r="P2" s="1053"/>
      <c r="Q2" s="1053"/>
      <c r="S2" s="118">
        <v>2010</v>
      </c>
      <c r="T2" s="110"/>
      <c r="U2" s="109"/>
    </row>
    <row r="3" spans="1:25" ht="15" customHeight="1" x14ac:dyDescent="0.2">
      <c r="B3" s="1083"/>
      <c r="C3" s="1083"/>
      <c r="D3" s="1083"/>
      <c r="E3" s="1083"/>
      <c r="F3" s="115"/>
      <c r="G3" s="115"/>
      <c r="H3" s="115"/>
      <c r="I3" s="1051" t="s">
        <v>89</v>
      </c>
      <c r="J3" s="1051"/>
      <c r="K3" s="1084" t="str">
        <f>IF(Input!G1=0,"",Input!G1)</f>
        <v/>
      </c>
      <c r="L3" s="1084"/>
      <c r="M3" s="359" t="s">
        <v>36</v>
      </c>
      <c r="N3" s="359"/>
      <c r="O3" s="1059" t="str">
        <f>IF(Input!C5=0,"",Input!C5)</f>
        <v/>
      </c>
      <c r="P3" s="1059"/>
      <c r="Q3" s="1059"/>
      <c r="S3" s="118">
        <v>2009</v>
      </c>
      <c r="T3" s="110"/>
      <c r="U3" s="109"/>
    </row>
    <row r="4" spans="1:25" ht="5.45" hidden="1" customHeight="1" x14ac:dyDescent="0.2">
      <c r="I4" s="91">
        <v>21</v>
      </c>
      <c r="J4" s="91"/>
      <c r="Q4" s="336"/>
      <c r="T4" s="119">
        <v>2008</v>
      </c>
    </row>
    <row r="5" spans="1:25" s="108" customFormat="1" ht="8.4499999999999993" customHeight="1" x14ac:dyDescent="0.2">
      <c r="B5" s="451"/>
      <c r="C5" s="451"/>
      <c r="D5" s="451"/>
      <c r="E5" s="451"/>
      <c r="F5" s="451"/>
      <c r="G5" s="451"/>
      <c r="H5" s="451"/>
      <c r="I5" s="451"/>
      <c r="J5" s="451"/>
      <c r="K5" s="451"/>
      <c r="L5" s="451"/>
      <c r="M5" s="451"/>
      <c r="N5" s="451"/>
      <c r="O5" s="451"/>
      <c r="P5" s="451"/>
      <c r="Q5" s="451"/>
      <c r="R5" s="118"/>
      <c r="S5" s="642"/>
      <c r="T5" s="118"/>
      <c r="U5" s="110"/>
    </row>
    <row r="6" spans="1:25" ht="19.149999999999999" customHeight="1" x14ac:dyDescent="0.2">
      <c r="B6" s="334" t="s">
        <v>112</v>
      </c>
      <c r="C6" s="1075"/>
      <c r="D6" s="1075"/>
      <c r="E6" s="1075"/>
      <c r="F6" s="1075"/>
      <c r="G6" s="1075"/>
      <c r="H6" s="1075"/>
      <c r="I6" s="1075"/>
      <c r="J6" s="1075"/>
      <c r="K6" s="112"/>
      <c r="L6" s="112"/>
      <c r="M6" s="112"/>
      <c r="N6" s="112"/>
      <c r="O6" s="112"/>
      <c r="P6" s="112"/>
      <c r="Q6" s="112"/>
    </row>
    <row r="7" spans="1:25" ht="15.6" customHeight="1" x14ac:dyDescent="0.2">
      <c r="B7" s="335" t="s">
        <v>3</v>
      </c>
      <c r="C7" s="1076"/>
      <c r="D7" s="1076"/>
      <c r="E7" s="1076"/>
      <c r="F7" s="1076"/>
      <c r="G7" s="1076"/>
      <c r="H7" s="569" t="s">
        <v>103</v>
      </c>
      <c r="I7" s="96">
        <f>Input!$C$9</f>
        <v>2023</v>
      </c>
      <c r="J7" s="94" t="s">
        <v>103</v>
      </c>
      <c r="K7" s="96">
        <f>I7-1</f>
        <v>2022</v>
      </c>
      <c r="L7" s="97"/>
      <c r="O7" s="93"/>
      <c r="P7" s="93"/>
    </row>
    <row r="8" spans="1:25" ht="6" customHeight="1" x14ac:dyDescent="0.2">
      <c r="B8" s="93"/>
      <c r="C8" s="93"/>
      <c r="D8" s="93"/>
      <c r="E8" s="93"/>
      <c r="F8" s="93"/>
      <c r="G8" s="93"/>
      <c r="H8" s="97"/>
      <c r="I8" s="97"/>
      <c r="J8" s="97"/>
      <c r="K8" s="97"/>
      <c r="L8" s="97"/>
      <c r="M8" s="93"/>
      <c r="N8" s="93"/>
      <c r="O8" s="93"/>
      <c r="P8" s="93"/>
      <c r="Q8" s="93"/>
    </row>
    <row r="9" spans="1:25" ht="15" customHeight="1" x14ac:dyDescent="0.2">
      <c r="B9" s="98" t="s">
        <v>196</v>
      </c>
      <c r="C9" s="98"/>
      <c r="D9" s="98"/>
      <c r="E9" s="98"/>
      <c r="F9" s="468"/>
      <c r="G9" s="1078" t="s">
        <v>194</v>
      </c>
      <c r="H9" s="1078"/>
      <c r="I9" s="124"/>
      <c r="J9" s="102"/>
      <c r="K9" s="124"/>
      <c r="L9" s="103"/>
      <c r="M9" s="100"/>
      <c r="N9" s="100"/>
      <c r="O9" s="100"/>
      <c r="P9" s="100"/>
      <c r="Q9" s="337"/>
      <c r="R9" s="110"/>
      <c r="S9" s="110"/>
      <c r="T9" s="110"/>
    </row>
    <row r="10" spans="1:25" s="92" customFormat="1" ht="14.45" customHeight="1" x14ac:dyDescent="0.2">
      <c r="A10" s="108"/>
      <c r="B10" s="98" t="s">
        <v>197</v>
      </c>
      <c r="C10" s="98"/>
      <c r="D10" s="98"/>
      <c r="E10" s="98"/>
      <c r="F10" s="468"/>
      <c r="G10" s="1078" t="s">
        <v>195</v>
      </c>
      <c r="H10" s="1078"/>
      <c r="I10" s="125"/>
      <c r="J10" s="102"/>
      <c r="K10" s="125"/>
      <c r="L10" s="103"/>
      <c r="M10" s="100"/>
      <c r="N10" s="100"/>
      <c r="O10" s="100"/>
      <c r="P10" s="100"/>
      <c r="Q10" s="337"/>
      <c r="R10" s="118">
        <v>2014</v>
      </c>
      <c r="S10" s="118">
        <v>0.22</v>
      </c>
      <c r="T10" s="741"/>
      <c r="U10" s="110"/>
      <c r="V10" s="108"/>
      <c r="W10" s="108"/>
      <c r="X10" s="108"/>
      <c r="Y10" s="108"/>
    </row>
    <row r="11" spans="1:25" s="92" customFormat="1" x14ac:dyDescent="0.2">
      <c r="A11" s="108"/>
      <c r="B11" s="1077" t="s">
        <v>198</v>
      </c>
      <c r="C11" s="1077"/>
      <c r="D11" s="98"/>
      <c r="E11" s="98"/>
      <c r="F11" s="468"/>
      <c r="G11" s="1078" t="s">
        <v>11</v>
      </c>
      <c r="H11" s="1078"/>
      <c r="I11" s="125"/>
      <c r="J11" s="102"/>
      <c r="K11" s="125"/>
      <c r="L11" s="103"/>
      <c r="M11" s="100"/>
      <c r="N11" s="100"/>
      <c r="O11" s="100"/>
      <c r="P11" s="100"/>
      <c r="Q11" s="337"/>
      <c r="R11" s="118">
        <v>2013</v>
      </c>
      <c r="S11" s="643">
        <v>0.23</v>
      </c>
      <c r="T11" s="741"/>
      <c r="U11" s="110"/>
      <c r="V11" s="108"/>
      <c r="W11" s="108"/>
      <c r="X11" s="108"/>
      <c r="Y11" s="108"/>
    </row>
    <row r="12" spans="1:25" s="92" customFormat="1" x14ac:dyDescent="0.2">
      <c r="A12" s="108"/>
      <c r="B12" s="98" t="s">
        <v>200</v>
      </c>
      <c r="C12" s="98"/>
      <c r="D12" s="98"/>
      <c r="E12" s="98"/>
      <c r="F12" s="468"/>
      <c r="G12" s="1078" t="s">
        <v>194</v>
      </c>
      <c r="H12" s="1078"/>
      <c r="I12" s="124"/>
      <c r="J12" s="102"/>
      <c r="K12" s="124"/>
      <c r="L12" s="103"/>
      <c r="M12" s="99" t="str">
        <f>IF(SUM(M10:M11,M1:M7)=0,"",SUM(M10:M11,M1:M7))</f>
        <v/>
      </c>
      <c r="N12" s="99"/>
      <c r="O12" s="100"/>
      <c r="P12" s="100"/>
      <c r="Q12" s="337"/>
      <c r="R12" s="118">
        <v>2012</v>
      </c>
      <c r="S12" s="118">
        <v>0.23</v>
      </c>
      <c r="T12" s="741"/>
      <c r="U12" s="110"/>
      <c r="V12" s="108"/>
      <c r="W12" s="108"/>
      <c r="X12" s="108"/>
      <c r="Y12" s="108"/>
    </row>
    <row r="13" spans="1:25" s="92" customFormat="1" ht="14.45" customHeight="1" x14ac:dyDescent="0.2">
      <c r="A13" s="108"/>
      <c r="B13" s="98" t="s">
        <v>199</v>
      </c>
      <c r="C13" s="98"/>
      <c r="D13" s="98"/>
      <c r="E13" s="98"/>
      <c r="F13" s="468"/>
      <c r="G13" s="1078" t="s">
        <v>194</v>
      </c>
      <c r="H13" s="1078"/>
      <c r="I13" s="125"/>
      <c r="J13" s="102"/>
      <c r="K13" s="125"/>
      <c r="L13" s="103"/>
      <c r="M13" s="100"/>
      <c r="N13" s="100"/>
      <c r="O13" s="1072" t="s">
        <v>255</v>
      </c>
      <c r="P13" s="100"/>
      <c r="Q13" s="337"/>
      <c r="R13" s="118">
        <v>2011</v>
      </c>
      <c r="S13" s="118">
        <v>0.22</v>
      </c>
      <c r="T13" s="741"/>
      <c r="U13" s="110"/>
      <c r="V13" s="108"/>
      <c r="W13" s="108"/>
      <c r="X13" s="108"/>
      <c r="Y13" s="108"/>
    </row>
    <row r="14" spans="1:25" s="92" customFormat="1" x14ac:dyDescent="0.2">
      <c r="A14" s="108"/>
      <c r="B14" s="1077" t="s">
        <v>201</v>
      </c>
      <c r="C14" s="1077"/>
      <c r="D14" s="98"/>
      <c r="E14" s="98"/>
      <c r="F14" s="98"/>
      <c r="G14" s="1078" t="s">
        <v>194</v>
      </c>
      <c r="H14" s="1078"/>
      <c r="I14" s="125"/>
      <c r="J14" s="102"/>
      <c r="K14" s="125"/>
      <c r="L14" s="103"/>
      <c r="M14" s="99"/>
      <c r="N14" s="99"/>
      <c r="O14" s="1073"/>
      <c r="P14" s="100"/>
      <c r="Q14" s="337"/>
      <c r="R14" s="118">
        <v>2010</v>
      </c>
      <c r="S14" s="118">
        <v>0.23</v>
      </c>
      <c r="T14" s="741"/>
      <c r="U14" s="110"/>
      <c r="V14" s="108"/>
      <c r="W14" s="108"/>
      <c r="X14" s="108"/>
      <c r="Y14" s="108"/>
    </row>
    <row r="15" spans="1:25" s="92" customFormat="1" x14ac:dyDescent="0.2">
      <c r="A15" s="108"/>
      <c r="B15" s="1077" t="s">
        <v>202</v>
      </c>
      <c r="C15" s="1077"/>
      <c r="D15" s="96"/>
      <c r="E15" s="96"/>
      <c r="F15" s="468"/>
      <c r="G15" s="1078" t="s">
        <v>194</v>
      </c>
      <c r="H15" s="1078"/>
      <c r="I15" s="125"/>
      <c r="J15" s="102"/>
      <c r="K15" s="125"/>
      <c r="L15" s="103"/>
      <c r="M15" s="99" t="str">
        <f>IF(SUM(M4:M11)=0,"",SUM(M13:M14,M4:M10))</f>
        <v/>
      </c>
      <c r="N15" s="99"/>
      <c r="O15" s="1073"/>
      <c r="P15" s="100"/>
      <c r="Q15" s="337"/>
      <c r="R15" s="745"/>
      <c r="S15" s="744"/>
      <c r="T15" s="741"/>
      <c r="U15" s="110"/>
      <c r="V15" s="108"/>
      <c r="W15" s="108"/>
      <c r="X15" s="108"/>
      <c r="Y15" s="108"/>
    </row>
    <row r="16" spans="1:25" s="92" customFormat="1" ht="13.9" customHeight="1" x14ac:dyDescent="0.2">
      <c r="A16" s="108"/>
      <c r="B16" s="98" t="s">
        <v>203</v>
      </c>
      <c r="C16" s="96" t="str">
        <f>"Yr"&amp;I7</f>
        <v>Yr2023</v>
      </c>
      <c r="D16" s="96"/>
      <c r="E16" s="96" t="str">
        <f>"Yr"&amp;K7</f>
        <v>Yr2022</v>
      </c>
      <c r="F16" s="468"/>
      <c r="G16" s="1078" t="s">
        <v>195</v>
      </c>
      <c r="H16" s="1078"/>
      <c r="I16" s="125"/>
      <c r="J16" s="102"/>
      <c r="K16" s="125"/>
      <c r="L16" s="103"/>
      <c r="M16" s="100"/>
      <c r="N16" s="100"/>
      <c r="O16" s="1073"/>
      <c r="P16" s="100"/>
      <c r="Q16" s="337"/>
      <c r="R16" s="741"/>
      <c r="S16" s="742"/>
      <c r="T16" s="743"/>
      <c r="U16" s="110"/>
      <c r="V16" s="108"/>
      <c r="W16" s="108"/>
      <c r="X16" s="108"/>
      <c r="Y16" s="108"/>
    </row>
    <row r="17" spans="1:25" s="104" customFormat="1" ht="16.899999999999999" customHeight="1" thickBot="1" x14ac:dyDescent="0.25">
      <c r="A17" s="108"/>
      <c r="B17" s="468" t="s">
        <v>204</v>
      </c>
      <c r="C17" s="130"/>
      <c r="D17" s="1"/>
      <c r="E17" s="130"/>
      <c r="F17" s="1" t="s">
        <v>108</v>
      </c>
      <c r="G17" s="1"/>
      <c r="H17" s="1"/>
      <c r="I17" s="117" t="e">
        <f>VLOOKUP(I7,$R$10:$S$14,2,)</f>
        <v>#N/A</v>
      </c>
      <c r="J17" s="102"/>
      <c r="K17" s="117" t="e">
        <f>VLOOKUP(K7,$R$11:$S$14,2,)</f>
        <v>#N/A</v>
      </c>
      <c r="L17" s="103"/>
      <c r="M17" s="92"/>
      <c r="N17" s="92"/>
      <c r="O17" s="1073"/>
      <c r="P17" s="100"/>
      <c r="Q17" s="92"/>
      <c r="R17" s="110"/>
      <c r="S17" s="110"/>
      <c r="T17" s="110"/>
      <c r="U17" s="110"/>
      <c r="V17" s="108"/>
      <c r="W17" s="108"/>
      <c r="X17" s="108"/>
      <c r="Y17" s="108"/>
    </row>
    <row r="18" spans="1:25" s="104" customFormat="1" ht="18" customHeight="1" thickTop="1" x14ac:dyDescent="0.2">
      <c r="A18" s="108"/>
      <c r="B18" s="1079" t="s">
        <v>113</v>
      </c>
      <c r="C18" s="1079"/>
      <c r="D18" s="1079"/>
      <c r="E18" s="1079"/>
      <c r="F18" s="1"/>
      <c r="G18" s="1"/>
      <c r="H18" s="1"/>
      <c r="I18" s="126" t="str">
        <f>IF(C17="","",C17*I17)</f>
        <v/>
      </c>
      <c r="J18" s="102"/>
      <c r="K18" s="126" t="str">
        <f>IF(E17="","",E17*K17)</f>
        <v/>
      </c>
      <c r="L18" s="103"/>
      <c r="M18" s="93" t="s">
        <v>109</v>
      </c>
      <c r="N18" s="93"/>
      <c r="O18" s="1073"/>
      <c r="P18" s="100"/>
      <c r="Q18" s="93" t="s">
        <v>111</v>
      </c>
      <c r="R18" s="118"/>
      <c r="S18" s="118"/>
      <c r="T18" s="118"/>
      <c r="U18" s="110"/>
      <c r="V18" s="108"/>
      <c r="W18" s="108"/>
      <c r="X18" s="108"/>
      <c r="Y18" s="108"/>
    </row>
    <row r="19" spans="1:25" s="92" customFormat="1" ht="17.45" customHeight="1" thickBot="1" x14ac:dyDescent="0.25">
      <c r="A19" s="108"/>
      <c r="B19" s="1077" t="s">
        <v>115</v>
      </c>
      <c r="C19" s="1077"/>
      <c r="D19" s="1077"/>
      <c r="E19" s="1077"/>
      <c r="F19" s="468"/>
      <c r="G19" s="1078" t="s">
        <v>11</v>
      </c>
      <c r="H19" s="1078"/>
      <c r="I19" s="125"/>
      <c r="J19" s="102"/>
      <c r="K19" s="125"/>
      <c r="L19" s="103"/>
      <c r="M19" s="100" t="s">
        <v>110</v>
      </c>
      <c r="N19" s="100"/>
      <c r="O19" s="1074"/>
      <c r="P19" s="100"/>
      <c r="Q19" s="338" t="s">
        <v>68</v>
      </c>
      <c r="R19" s="644"/>
      <c r="S19" s="118"/>
      <c r="T19" s="531"/>
      <c r="U19" s="129"/>
      <c r="V19" s="108"/>
      <c r="W19" s="108"/>
      <c r="X19" s="108"/>
      <c r="Y19" s="108"/>
    </row>
    <row r="20" spans="1:25" s="92" customFormat="1" ht="15.6" customHeight="1" thickBot="1" x14ac:dyDescent="0.25">
      <c r="A20" s="108"/>
      <c r="B20" s="1"/>
      <c r="C20" s="1080" t="s">
        <v>2</v>
      </c>
      <c r="D20" s="1080"/>
      <c r="E20" s="1080"/>
      <c r="F20" s="1080"/>
      <c r="G20" s="1080"/>
      <c r="H20" s="470"/>
      <c r="I20" s="127" t="str">
        <f>IF((SUMIF(I9:I16,"&gt;0")-SUMIF(I9:I16,"&lt;0"))=0,"",SUM(I9:I16,I18:I19))</f>
        <v/>
      </c>
      <c r="J20" s="113"/>
      <c r="K20" s="127" t="str">
        <f>IF((SUMIF(K9:K16,"&gt;0")-SUMIF(K9:K16,"&lt;0"))=0,"",SUM(K9:K16,K18:K19))</f>
        <v/>
      </c>
      <c r="L20" s="114"/>
      <c r="M20" s="105" t="str">
        <f>IF(AND(K20="",I20=""),"",IF(I20="","",IF(I20&lt;K20,12,IF(K20="",12,24))))</f>
        <v/>
      </c>
      <c r="N20" s="100"/>
      <c r="O20" s="554"/>
      <c r="P20" s="106"/>
      <c r="Q20" s="339" t="str">
        <f>IF(M20="","",IF(O20="x","",IF(M20=12,I20/12,(I20+K20)/24)))</f>
        <v/>
      </c>
      <c r="R20" s="118"/>
      <c r="S20" s="118"/>
      <c r="T20" s="118"/>
      <c r="U20" s="128"/>
      <c r="V20" s="108"/>
      <c r="W20" s="108"/>
      <c r="X20" s="108"/>
      <c r="Y20" s="108"/>
    </row>
    <row r="21" spans="1:25" s="92" customFormat="1" ht="6" customHeight="1" thickTop="1" x14ac:dyDescent="0.2">
      <c r="A21" s="108"/>
      <c r="B21" s="1"/>
      <c r="C21" s="97"/>
      <c r="D21" s="97"/>
      <c r="E21" s="97"/>
      <c r="F21" s="97"/>
      <c r="G21" s="97"/>
      <c r="H21" s="97"/>
      <c r="I21" s="103"/>
      <c r="J21" s="103"/>
      <c r="K21" s="103"/>
      <c r="L21" s="103"/>
      <c r="M21" s="100"/>
      <c r="N21" s="100"/>
      <c r="O21" s="100"/>
      <c r="P21" s="100"/>
      <c r="Q21" s="340"/>
      <c r="R21" s="118"/>
      <c r="S21" s="118"/>
      <c r="T21" s="118"/>
      <c r="U21" s="110"/>
      <c r="V21" s="108"/>
      <c r="W21" s="108"/>
      <c r="X21" s="108"/>
      <c r="Y21" s="108"/>
    </row>
    <row r="22" spans="1:25" s="530" customFormat="1" ht="3.6" customHeight="1" x14ac:dyDescent="0.2">
      <c r="A22" s="108"/>
      <c r="B22" s="522"/>
      <c r="C22" s="523"/>
      <c r="D22" s="523"/>
      <c r="E22" s="523"/>
      <c r="F22" s="523"/>
      <c r="G22" s="523"/>
      <c r="H22" s="523"/>
      <c r="I22" s="524"/>
      <c r="J22" s="525"/>
      <c r="K22" s="524"/>
      <c r="L22" s="526"/>
      <c r="M22" s="527"/>
      <c r="N22" s="527"/>
      <c r="O22" s="527"/>
      <c r="P22" s="527"/>
      <c r="Q22" s="528"/>
      <c r="R22" s="118"/>
      <c r="S22" s="118"/>
      <c r="T22" s="118"/>
      <c r="U22" s="110"/>
      <c r="V22" s="108"/>
      <c r="W22" s="108"/>
      <c r="X22" s="108"/>
    </row>
    <row r="23" spans="1:25" s="92" customFormat="1" ht="16.899999999999999" customHeight="1" x14ac:dyDescent="0.2">
      <c r="A23" s="108"/>
      <c r="B23" s="1" t="s">
        <v>34</v>
      </c>
      <c r="C23" s="97"/>
      <c r="D23" s="97"/>
      <c r="E23" s="1082" t="s">
        <v>74</v>
      </c>
      <c r="F23" s="1082"/>
      <c r="G23" s="1082"/>
      <c r="H23" s="1082"/>
      <c r="I23" s="116"/>
      <c r="J23" s="208"/>
      <c r="K23" s="116"/>
      <c r="L23" s="469"/>
      <c r="M23" s="111"/>
      <c r="N23" s="111"/>
      <c r="O23" s="100"/>
      <c r="P23" s="100"/>
      <c r="Q23" s="340"/>
      <c r="R23" s="118"/>
      <c r="S23" s="118"/>
      <c r="T23" s="118"/>
      <c r="U23" s="110"/>
      <c r="V23" s="108"/>
      <c r="W23" s="108"/>
      <c r="X23" s="108"/>
      <c r="Y23" s="108"/>
    </row>
    <row r="24" spans="1:25" s="92" customFormat="1" ht="16.899999999999999" customHeight="1" x14ac:dyDescent="0.2">
      <c r="A24" s="108"/>
      <c r="B24" s="1081"/>
      <c r="C24" s="1081"/>
      <c r="D24" s="1081"/>
      <c r="E24" s="1081"/>
      <c r="F24" s="1081"/>
      <c r="G24" s="1081"/>
      <c r="H24" s="1081"/>
      <c r="I24" s="1081"/>
      <c r="J24" s="1081"/>
      <c r="K24" s="1081"/>
      <c r="L24" s="1081"/>
      <c r="M24" s="1081"/>
      <c r="N24" s="1081"/>
      <c r="O24" s="1081"/>
      <c r="P24" s="1081"/>
      <c r="Q24" s="1081"/>
      <c r="R24" s="118"/>
      <c r="S24" s="118"/>
      <c r="T24" s="118"/>
      <c r="U24" s="110"/>
      <c r="V24" s="108"/>
      <c r="W24" s="108"/>
      <c r="X24" s="108"/>
      <c r="Y24" s="108"/>
    </row>
    <row r="25" spans="1:25" s="92" customFormat="1" ht="44.45" customHeight="1" x14ac:dyDescent="0.2">
      <c r="A25" s="108"/>
      <c r="B25" s="1081"/>
      <c r="C25" s="1081"/>
      <c r="D25" s="1081"/>
      <c r="E25" s="1081"/>
      <c r="F25" s="1081"/>
      <c r="G25" s="1081"/>
      <c r="H25" s="1081"/>
      <c r="I25" s="1081"/>
      <c r="J25" s="1081"/>
      <c r="K25" s="1081"/>
      <c r="L25" s="1081"/>
      <c r="M25" s="1081"/>
      <c r="N25" s="1081"/>
      <c r="O25" s="1081"/>
      <c r="P25" s="1081"/>
      <c r="Q25" s="1081"/>
      <c r="R25" s="118"/>
      <c r="S25" s="118"/>
      <c r="T25" s="118"/>
      <c r="U25" s="110"/>
      <c r="V25" s="108"/>
      <c r="W25" s="108"/>
      <c r="X25" s="108"/>
      <c r="Y25" s="108"/>
    </row>
    <row r="26" spans="1:25" s="108" customFormat="1" ht="5.45" customHeight="1" x14ac:dyDescent="0.2">
      <c r="B26" s="446"/>
      <c r="C26" s="447"/>
      <c r="D26" s="447"/>
      <c r="E26" s="447"/>
      <c r="F26" s="447"/>
      <c r="G26" s="447"/>
      <c r="H26" s="447"/>
      <c r="I26" s="448"/>
      <c r="J26" s="448"/>
      <c r="K26" s="448"/>
      <c r="L26" s="448"/>
      <c r="M26" s="449"/>
      <c r="N26" s="449"/>
      <c r="O26" s="449"/>
      <c r="P26" s="449"/>
      <c r="Q26" s="450"/>
      <c r="R26" s="118"/>
      <c r="S26" s="118"/>
      <c r="T26" s="118"/>
      <c r="U26" s="110"/>
    </row>
    <row r="27" spans="1:25" ht="19.149999999999999" customHeight="1" x14ac:dyDescent="0.2">
      <c r="B27" s="334" t="s">
        <v>112</v>
      </c>
      <c r="C27" s="1075"/>
      <c r="D27" s="1075"/>
      <c r="E27" s="1075"/>
      <c r="F27" s="1075"/>
      <c r="G27" s="1075"/>
      <c r="H27" s="1075"/>
      <c r="I27" s="1075"/>
      <c r="J27" s="1075"/>
      <c r="K27" s="112"/>
      <c r="L27" s="112"/>
      <c r="M27" s="112"/>
      <c r="N27" s="112"/>
      <c r="O27" s="112"/>
      <c r="P27" s="112"/>
      <c r="Q27" s="112"/>
    </row>
    <row r="28" spans="1:25" ht="15.6" customHeight="1" x14ac:dyDescent="0.2">
      <c r="B28" s="335" t="s">
        <v>3</v>
      </c>
      <c r="C28" s="1076"/>
      <c r="D28" s="1076"/>
      <c r="E28" s="1076"/>
      <c r="F28" s="1076"/>
      <c r="G28" s="1076"/>
      <c r="H28" s="569" t="s">
        <v>103</v>
      </c>
      <c r="I28" s="95">
        <f>Input!$C$9</f>
        <v>2023</v>
      </c>
      <c r="J28" s="94" t="s">
        <v>103</v>
      </c>
      <c r="K28" s="96">
        <f>I28-1</f>
        <v>2022</v>
      </c>
      <c r="L28" s="97"/>
      <c r="O28" s="93"/>
      <c r="P28" s="93"/>
    </row>
    <row r="29" spans="1:25" ht="6" customHeight="1" x14ac:dyDescent="0.2">
      <c r="B29" s="93"/>
      <c r="C29" s="93"/>
      <c r="D29" s="93"/>
      <c r="E29" s="93"/>
      <c r="F29" s="93"/>
      <c r="G29" s="93"/>
      <c r="H29" s="97"/>
      <c r="I29" s="97"/>
      <c r="J29" s="97"/>
      <c r="K29" s="97"/>
      <c r="L29" s="97"/>
      <c r="M29" s="93"/>
      <c r="N29" s="93"/>
      <c r="O29" s="93"/>
      <c r="P29" s="93"/>
      <c r="Q29" s="93"/>
    </row>
    <row r="30" spans="1:25" ht="15" customHeight="1" x14ac:dyDescent="0.2">
      <c r="B30" s="98" t="s">
        <v>196</v>
      </c>
      <c r="C30" s="98"/>
      <c r="D30" s="98"/>
      <c r="E30" s="98"/>
      <c r="F30" s="468"/>
      <c r="G30" s="1078" t="s">
        <v>194</v>
      </c>
      <c r="H30" s="1078"/>
      <c r="I30" s="124"/>
      <c r="J30" s="102"/>
      <c r="K30" s="124"/>
      <c r="L30" s="103"/>
      <c r="M30" s="100"/>
      <c r="N30" s="100"/>
      <c r="O30" s="100"/>
      <c r="P30" s="100"/>
      <c r="Q30" s="337"/>
    </row>
    <row r="31" spans="1:25" s="92" customFormat="1" ht="14.45" customHeight="1" x14ac:dyDescent="0.2">
      <c r="A31" s="108"/>
      <c r="B31" s="98" t="s">
        <v>197</v>
      </c>
      <c r="C31" s="98"/>
      <c r="D31" s="98"/>
      <c r="E31" s="98"/>
      <c r="F31" s="468"/>
      <c r="G31" s="1078" t="s">
        <v>195</v>
      </c>
      <c r="H31" s="1078"/>
      <c r="I31" s="125"/>
      <c r="J31" s="102"/>
      <c r="K31" s="125"/>
      <c r="L31" s="103"/>
      <c r="M31" s="100"/>
      <c r="N31" s="100"/>
      <c r="O31" s="100"/>
      <c r="P31" s="100"/>
      <c r="Q31" s="337"/>
      <c r="R31" s="118"/>
      <c r="S31" s="118"/>
      <c r="T31" s="120"/>
      <c r="U31" s="110"/>
      <c r="V31" s="108"/>
      <c r="W31" s="108"/>
      <c r="X31" s="108"/>
      <c r="Y31" s="108"/>
    </row>
    <row r="32" spans="1:25" s="92" customFormat="1" x14ac:dyDescent="0.2">
      <c r="A32" s="108"/>
      <c r="B32" s="1077" t="s">
        <v>198</v>
      </c>
      <c r="C32" s="1077"/>
      <c r="D32" s="98"/>
      <c r="E32" s="98"/>
      <c r="F32" s="468"/>
      <c r="G32" s="1078" t="s">
        <v>11</v>
      </c>
      <c r="H32" s="1078"/>
      <c r="I32" s="125"/>
      <c r="J32" s="102"/>
      <c r="K32" s="125"/>
      <c r="L32" s="103"/>
      <c r="M32" s="100"/>
      <c r="N32" s="100"/>
      <c r="O32" s="100"/>
      <c r="P32" s="100"/>
      <c r="Q32" s="337"/>
      <c r="R32" s="118">
        <v>2011</v>
      </c>
      <c r="S32" s="643">
        <v>0.22</v>
      </c>
      <c r="T32" s="120"/>
      <c r="U32" s="110"/>
      <c r="V32" s="108"/>
      <c r="W32" s="108"/>
      <c r="X32" s="108"/>
      <c r="Y32" s="108"/>
    </row>
    <row r="33" spans="1:25" s="92" customFormat="1" x14ac:dyDescent="0.2">
      <c r="A33" s="108"/>
      <c r="B33" s="98" t="s">
        <v>200</v>
      </c>
      <c r="C33" s="98"/>
      <c r="D33" s="98"/>
      <c r="E33" s="98"/>
      <c r="F33" s="468"/>
      <c r="G33" s="1078" t="s">
        <v>194</v>
      </c>
      <c r="H33" s="1078"/>
      <c r="I33" s="124"/>
      <c r="J33" s="102"/>
      <c r="K33" s="124"/>
      <c r="L33" s="103"/>
      <c r="M33" s="99" t="str">
        <f>IF(SUM(M31:M32,M22:M28)=0,"",SUM(M31:M32,M22:M28))</f>
        <v/>
      </c>
      <c r="N33" s="99"/>
      <c r="O33" s="100"/>
      <c r="P33" s="100"/>
      <c r="Q33" s="337"/>
      <c r="R33" s="118">
        <v>2010</v>
      </c>
      <c r="S33" s="118">
        <v>0.23</v>
      </c>
      <c r="T33" s="120"/>
      <c r="U33" s="110"/>
      <c r="V33" s="108"/>
      <c r="W33" s="108"/>
      <c r="X33" s="108"/>
      <c r="Y33" s="108"/>
    </row>
    <row r="34" spans="1:25" s="92" customFormat="1" x14ac:dyDescent="0.2">
      <c r="A34" s="108"/>
      <c r="B34" s="98" t="s">
        <v>199</v>
      </c>
      <c r="C34" s="98"/>
      <c r="D34" s="98"/>
      <c r="E34" s="98"/>
      <c r="F34" s="468"/>
      <c r="G34" s="1078" t="s">
        <v>194</v>
      </c>
      <c r="H34" s="1078"/>
      <c r="I34" s="125"/>
      <c r="J34" s="102"/>
      <c r="K34" s="125"/>
      <c r="L34" s="103"/>
      <c r="M34" s="100"/>
      <c r="N34" s="100"/>
      <c r="O34" s="1073" t="s">
        <v>255</v>
      </c>
      <c r="P34" s="100"/>
      <c r="Q34" s="337"/>
      <c r="R34" s="118">
        <v>2009</v>
      </c>
      <c r="S34" s="118">
        <v>0.21</v>
      </c>
      <c r="T34" s="120"/>
      <c r="U34" s="110"/>
      <c r="V34" s="108"/>
      <c r="W34" s="108"/>
      <c r="X34" s="108"/>
      <c r="Y34" s="108"/>
    </row>
    <row r="35" spans="1:25" s="92" customFormat="1" x14ac:dyDescent="0.2">
      <c r="A35" s="108"/>
      <c r="B35" s="1077" t="s">
        <v>201</v>
      </c>
      <c r="C35" s="1077"/>
      <c r="D35" s="98"/>
      <c r="E35" s="98"/>
      <c r="F35" s="98"/>
      <c r="G35" s="1078" t="s">
        <v>194</v>
      </c>
      <c r="H35" s="1078"/>
      <c r="I35" s="125"/>
      <c r="J35" s="102"/>
      <c r="K35" s="125"/>
      <c r="L35" s="103"/>
      <c r="M35" s="99"/>
      <c r="N35" s="99"/>
      <c r="O35" s="1073"/>
      <c r="P35" s="100"/>
      <c r="Q35" s="337"/>
      <c r="R35" s="118">
        <v>2008</v>
      </c>
      <c r="S35" s="118">
        <v>0.21</v>
      </c>
      <c r="T35" s="120"/>
      <c r="U35" s="110"/>
      <c r="V35" s="108"/>
      <c r="W35" s="108"/>
      <c r="X35" s="108"/>
      <c r="Y35" s="108"/>
    </row>
    <row r="36" spans="1:25" s="92" customFormat="1" x14ac:dyDescent="0.2">
      <c r="A36" s="108"/>
      <c r="B36" s="1077" t="s">
        <v>202</v>
      </c>
      <c r="C36" s="1077"/>
      <c r="D36" s="96"/>
      <c r="E36" s="96"/>
      <c r="F36" s="468"/>
      <c r="G36" s="1078" t="s">
        <v>194</v>
      </c>
      <c r="H36" s="1078"/>
      <c r="I36" s="125"/>
      <c r="J36" s="102"/>
      <c r="K36" s="125"/>
      <c r="L36" s="103"/>
      <c r="M36" s="99" t="str">
        <f>IF(SUM(M25:M32)=0,"",SUM(M34:M35,M25:M31))</f>
        <v/>
      </c>
      <c r="N36" s="99"/>
      <c r="O36" s="1073"/>
      <c r="P36" s="100"/>
      <c r="Q36" s="337"/>
      <c r="R36" s="644"/>
      <c r="S36" s="118"/>
      <c r="T36" s="120"/>
      <c r="U36" s="110"/>
      <c r="V36" s="108"/>
      <c r="W36" s="108"/>
      <c r="X36" s="108"/>
      <c r="Y36" s="108"/>
    </row>
    <row r="37" spans="1:25" s="92" customFormat="1" x14ac:dyDescent="0.2">
      <c r="A37" s="108"/>
      <c r="B37" s="98" t="s">
        <v>203</v>
      </c>
      <c r="C37" s="96" t="str">
        <f>"Yr"&amp;I28</f>
        <v>Yr2023</v>
      </c>
      <c r="D37" s="96"/>
      <c r="E37" s="96" t="str">
        <f>"Yr"&amp;K28</f>
        <v>Yr2022</v>
      </c>
      <c r="F37" s="468"/>
      <c r="G37" s="1078" t="s">
        <v>195</v>
      </c>
      <c r="H37" s="1078"/>
      <c r="I37" s="125"/>
      <c r="J37" s="102"/>
      <c r="K37" s="125"/>
      <c r="L37" s="103"/>
      <c r="M37" s="100"/>
      <c r="N37" s="100"/>
      <c r="O37" s="1073"/>
      <c r="P37" s="100"/>
      <c r="Q37" s="337"/>
      <c r="R37" s="120"/>
      <c r="S37" s="644"/>
      <c r="T37" s="121"/>
      <c r="U37" s="110"/>
      <c r="V37" s="108"/>
      <c r="W37" s="108"/>
      <c r="X37" s="108"/>
      <c r="Y37" s="108"/>
    </row>
    <row r="38" spans="1:25" s="104" customFormat="1" ht="16.899999999999999" customHeight="1" thickBot="1" x14ac:dyDescent="0.25">
      <c r="A38" s="108"/>
      <c r="B38" s="468" t="s">
        <v>204</v>
      </c>
      <c r="C38" s="130"/>
      <c r="D38" s="1"/>
      <c r="E38" s="130"/>
      <c r="F38" s="1" t="s">
        <v>108</v>
      </c>
      <c r="G38" s="1"/>
      <c r="H38" s="1"/>
      <c r="I38" s="117" t="e">
        <f>VLOOKUP(I28,$R$10:$S$14,2,)</f>
        <v>#N/A</v>
      </c>
      <c r="J38" s="102"/>
      <c r="K38" s="117" t="e">
        <f>VLOOKUP(K28,$R$11:$S$14,2,)</f>
        <v>#N/A</v>
      </c>
      <c r="L38" s="103"/>
      <c r="M38" s="92"/>
      <c r="N38" s="92"/>
      <c r="O38" s="1073"/>
      <c r="P38" s="100"/>
      <c r="Q38" s="92"/>
      <c r="R38" s="118"/>
      <c r="S38" s="118"/>
      <c r="T38" s="118"/>
      <c r="U38" s="110"/>
      <c r="V38" s="108"/>
      <c r="W38" s="108"/>
      <c r="X38" s="108"/>
      <c r="Y38" s="108"/>
    </row>
    <row r="39" spans="1:25" s="104" customFormat="1" ht="18" customHeight="1" thickTop="1" x14ac:dyDescent="0.2">
      <c r="A39" s="108"/>
      <c r="B39" s="1079" t="s">
        <v>113</v>
      </c>
      <c r="C39" s="1079"/>
      <c r="D39" s="1079"/>
      <c r="E39" s="1079"/>
      <c r="F39" s="1"/>
      <c r="G39" s="1"/>
      <c r="H39" s="1"/>
      <c r="I39" s="126" t="str">
        <f>IF(C38="","",C38*I38)</f>
        <v/>
      </c>
      <c r="J39" s="102"/>
      <c r="K39" s="126" t="str">
        <f>IF(E38="","",E38*K38)</f>
        <v/>
      </c>
      <c r="L39" s="103"/>
      <c r="M39" s="93" t="s">
        <v>109</v>
      </c>
      <c r="N39" s="93"/>
      <c r="O39" s="1073"/>
      <c r="P39" s="100"/>
      <c r="Q39" s="93" t="s">
        <v>111</v>
      </c>
      <c r="R39" s="118"/>
      <c r="S39" s="118"/>
      <c r="T39" s="118"/>
      <c r="U39" s="110"/>
      <c r="V39" s="108"/>
      <c r="W39" s="108"/>
      <c r="X39" s="108"/>
      <c r="Y39" s="108"/>
    </row>
    <row r="40" spans="1:25" s="92" customFormat="1" ht="17.45" customHeight="1" thickBot="1" x14ac:dyDescent="0.25">
      <c r="A40" s="108"/>
      <c r="B40" s="1077" t="s">
        <v>115</v>
      </c>
      <c r="C40" s="1077"/>
      <c r="D40" s="1077"/>
      <c r="E40" s="1077"/>
      <c r="F40" s="468"/>
      <c r="G40" s="1078" t="s">
        <v>11</v>
      </c>
      <c r="H40" s="1078"/>
      <c r="I40" s="125"/>
      <c r="J40" s="102"/>
      <c r="K40" s="125"/>
      <c r="L40" s="103"/>
      <c r="M40" s="100" t="s">
        <v>110</v>
      </c>
      <c r="N40" s="100"/>
      <c r="O40" s="1074"/>
      <c r="P40" s="100"/>
      <c r="Q40" s="338" t="s">
        <v>68</v>
      </c>
      <c r="R40" s="644"/>
      <c r="S40" s="118"/>
      <c r="T40" s="531"/>
      <c r="U40" s="532"/>
      <c r="V40" s="108"/>
      <c r="W40" s="108"/>
      <c r="X40" s="108"/>
      <c r="Y40" s="108"/>
    </row>
    <row r="41" spans="1:25" s="92" customFormat="1" ht="15.6" customHeight="1" thickBot="1" x14ac:dyDescent="0.25">
      <c r="A41" s="108"/>
      <c r="B41" s="1"/>
      <c r="C41" s="1080" t="s">
        <v>2</v>
      </c>
      <c r="D41" s="1080"/>
      <c r="E41" s="1080"/>
      <c r="F41" s="1080"/>
      <c r="G41" s="1080"/>
      <c r="H41" s="470"/>
      <c r="I41" s="127" t="str">
        <f>IF((SUMIF(I30:I37,"&gt;0")-SUMIF(I30:I37,"&lt;0"))=0,"",SUM(I30:I37,I39:I40))</f>
        <v/>
      </c>
      <c r="J41" s="113"/>
      <c r="K41" s="127" t="str">
        <f>IF((SUMIF(K30:K37,"&gt;0")-SUMIF(K30:K37,"&lt;0"))=0,"",SUM(K30:K37,K39:K40))</f>
        <v/>
      </c>
      <c r="L41" s="114"/>
      <c r="M41" s="105" t="str">
        <f>IF(AND(K41="",I41=""),"",IF(I41="","",IF(I41&lt;K41,12,IF(K41="",12,24))))</f>
        <v/>
      </c>
      <c r="N41" s="100"/>
      <c r="O41" s="554"/>
      <c r="P41" s="106"/>
      <c r="Q41" s="339" t="str">
        <f>IF(M41="","",IF(O41="x","",IF(M41=12,I41/12,(I41+K41)/24)))</f>
        <v/>
      </c>
      <c r="R41" s="118"/>
      <c r="S41" s="118"/>
      <c r="T41" s="118"/>
      <c r="U41" s="110"/>
      <c r="V41" s="108"/>
      <c r="W41" s="108"/>
      <c r="X41" s="108"/>
      <c r="Y41" s="108"/>
    </row>
    <row r="42" spans="1:25" s="92" customFormat="1" ht="6" customHeight="1" thickTop="1" x14ac:dyDescent="0.2">
      <c r="A42" s="108"/>
      <c r="B42" s="1"/>
      <c r="C42" s="97"/>
      <c r="D42" s="97"/>
      <c r="E42" s="97"/>
      <c r="F42" s="97"/>
      <c r="G42" s="97"/>
      <c r="H42" s="97"/>
      <c r="I42" s="103"/>
      <c r="J42" s="103"/>
      <c r="K42" s="103"/>
      <c r="L42" s="103"/>
      <c r="M42" s="100"/>
      <c r="N42" s="100"/>
      <c r="O42" s="100"/>
      <c r="P42" s="100"/>
      <c r="Q42" s="340"/>
      <c r="R42" s="118"/>
      <c r="S42" s="118"/>
      <c r="T42" s="118"/>
      <c r="U42" s="110"/>
      <c r="V42" s="108"/>
      <c r="W42" s="108"/>
      <c r="X42" s="108"/>
      <c r="Y42" s="108"/>
    </row>
    <row r="43" spans="1:25" s="530" customFormat="1" ht="3.6" customHeight="1" x14ac:dyDescent="0.2">
      <c r="A43" s="108"/>
      <c r="B43" s="522"/>
      <c r="C43" s="523"/>
      <c r="D43" s="523"/>
      <c r="E43" s="523"/>
      <c r="F43" s="523"/>
      <c r="G43" s="523"/>
      <c r="H43" s="523"/>
      <c r="I43" s="524"/>
      <c r="J43" s="525"/>
      <c r="K43" s="524"/>
      <c r="L43" s="526"/>
      <c r="M43" s="527"/>
      <c r="N43" s="527"/>
      <c r="O43" s="527"/>
      <c r="P43" s="527"/>
      <c r="Q43" s="528"/>
      <c r="R43" s="118"/>
      <c r="S43" s="118"/>
      <c r="T43" s="118"/>
      <c r="U43" s="110"/>
      <c r="V43" s="108"/>
      <c r="W43" s="108"/>
      <c r="X43" s="108"/>
    </row>
    <row r="44" spans="1:25" s="92" customFormat="1" ht="16.899999999999999" customHeight="1" x14ac:dyDescent="0.2">
      <c r="A44" s="108"/>
      <c r="B44" s="1" t="s">
        <v>34</v>
      </c>
      <c r="C44" s="97"/>
      <c r="D44" s="97"/>
      <c r="E44" s="1082" t="s">
        <v>74</v>
      </c>
      <c r="F44" s="1082"/>
      <c r="G44" s="1082"/>
      <c r="H44" s="1082"/>
      <c r="I44" s="116"/>
      <c r="J44" s="208"/>
      <c r="K44" s="116"/>
      <c r="L44" s="469"/>
      <c r="M44" s="111"/>
      <c r="N44" s="111"/>
      <c r="O44" s="100"/>
      <c r="P44" s="100"/>
      <c r="Q44" s="340"/>
      <c r="R44" s="118"/>
      <c r="S44" s="118"/>
      <c r="T44" s="118"/>
      <c r="U44" s="110"/>
      <c r="V44" s="108"/>
      <c r="W44" s="108"/>
      <c r="X44" s="108"/>
      <c r="Y44" s="108"/>
    </row>
    <row r="45" spans="1:25" s="92" customFormat="1" ht="16.899999999999999" customHeight="1" x14ac:dyDescent="0.2">
      <c r="A45" s="108"/>
      <c r="B45" s="1081"/>
      <c r="C45" s="1081"/>
      <c r="D45" s="1081"/>
      <c r="E45" s="1081"/>
      <c r="F45" s="1081"/>
      <c r="G45" s="1081"/>
      <c r="H45" s="1081"/>
      <c r="I45" s="1081"/>
      <c r="J45" s="1081"/>
      <c r="K45" s="1081"/>
      <c r="L45" s="1081"/>
      <c r="M45" s="1081"/>
      <c r="N45" s="1081"/>
      <c r="O45" s="1081"/>
      <c r="P45" s="1081"/>
      <c r="Q45" s="1081"/>
      <c r="R45" s="118"/>
      <c r="S45" s="118"/>
      <c r="T45" s="118"/>
      <c r="U45" s="110"/>
      <c r="V45" s="108"/>
      <c r="W45" s="108"/>
      <c r="X45" s="108"/>
      <c r="Y45" s="108"/>
    </row>
    <row r="46" spans="1:25" s="92" customFormat="1" ht="44.45" customHeight="1" x14ac:dyDescent="0.2">
      <c r="A46" s="108"/>
      <c r="B46" s="1081"/>
      <c r="C46" s="1081"/>
      <c r="D46" s="1081"/>
      <c r="E46" s="1081"/>
      <c r="F46" s="1081"/>
      <c r="G46" s="1081"/>
      <c r="H46" s="1081"/>
      <c r="I46" s="1081"/>
      <c r="J46" s="1081"/>
      <c r="K46" s="1081"/>
      <c r="L46" s="1081"/>
      <c r="M46" s="1081"/>
      <c r="N46" s="1081"/>
      <c r="O46" s="1081"/>
      <c r="P46" s="1081"/>
      <c r="Q46" s="1081"/>
      <c r="R46" s="118"/>
      <c r="S46" s="118"/>
      <c r="T46" s="118"/>
      <c r="U46" s="110"/>
      <c r="V46" s="108"/>
      <c r="W46" s="108"/>
      <c r="X46" s="108"/>
      <c r="Y46" s="108"/>
    </row>
    <row r="47" spans="1:25" s="108" customFormat="1" ht="5.45" customHeight="1" x14ac:dyDescent="0.2">
      <c r="B47" s="446"/>
      <c r="C47" s="447"/>
      <c r="D47" s="447"/>
      <c r="E47" s="447"/>
      <c r="F47" s="447"/>
      <c r="G47" s="447"/>
      <c r="H47" s="447"/>
      <c r="I47" s="448"/>
      <c r="J47" s="448"/>
      <c r="K47" s="448"/>
      <c r="L47" s="448"/>
      <c r="M47" s="449"/>
      <c r="N47" s="449"/>
      <c r="O47" s="449"/>
      <c r="P47" s="449"/>
      <c r="Q47" s="450"/>
      <c r="R47" s="118"/>
      <c r="S47" s="118"/>
      <c r="T47" s="118"/>
      <c r="U47" s="110"/>
    </row>
    <row r="48" spans="1:25" ht="19.149999999999999" customHeight="1" x14ac:dyDescent="0.2">
      <c r="B48" s="334" t="s">
        <v>112</v>
      </c>
      <c r="C48" s="1075"/>
      <c r="D48" s="1075"/>
      <c r="E48" s="1075"/>
      <c r="F48" s="1075"/>
      <c r="G48" s="1075"/>
      <c r="H48" s="1075"/>
      <c r="I48" s="1075"/>
      <c r="J48" s="1075"/>
      <c r="K48" s="112"/>
      <c r="L48" s="112"/>
      <c r="M48" s="112"/>
      <c r="N48" s="112"/>
      <c r="O48" s="112"/>
      <c r="P48" s="112"/>
      <c r="Q48" s="112"/>
    </row>
    <row r="49" spans="1:25" ht="15.6" customHeight="1" x14ac:dyDescent="0.2">
      <c r="B49" s="335" t="s">
        <v>3</v>
      </c>
      <c r="C49" s="1076"/>
      <c r="D49" s="1076"/>
      <c r="E49" s="1076"/>
      <c r="F49" s="1076"/>
      <c r="G49" s="1076"/>
      <c r="H49" s="569" t="s">
        <v>103</v>
      </c>
      <c r="I49" s="95">
        <f>Input!$C$9</f>
        <v>2023</v>
      </c>
      <c r="J49" s="94" t="s">
        <v>103</v>
      </c>
      <c r="K49" s="96">
        <f>I49-1</f>
        <v>2022</v>
      </c>
      <c r="L49" s="97"/>
      <c r="O49" s="93"/>
      <c r="P49" s="93"/>
    </row>
    <row r="50" spans="1:25" ht="6" customHeight="1" x14ac:dyDescent="0.2">
      <c r="B50" s="93"/>
      <c r="C50" s="93"/>
      <c r="D50" s="93"/>
      <c r="E50" s="93"/>
      <c r="F50" s="93"/>
      <c r="G50" s="93"/>
      <c r="H50" s="97"/>
      <c r="I50" s="97"/>
      <c r="J50" s="97"/>
      <c r="K50" s="97"/>
      <c r="L50" s="97"/>
      <c r="M50" s="93"/>
      <c r="N50" s="93"/>
      <c r="O50" s="93"/>
      <c r="P50" s="93"/>
      <c r="Q50" s="93"/>
    </row>
    <row r="51" spans="1:25" ht="15" customHeight="1" x14ac:dyDescent="0.2">
      <c r="B51" s="98" t="s">
        <v>196</v>
      </c>
      <c r="C51" s="98"/>
      <c r="D51" s="98"/>
      <c r="E51" s="98"/>
      <c r="F51" s="468"/>
      <c r="G51" s="1078" t="s">
        <v>194</v>
      </c>
      <c r="H51" s="1078"/>
      <c r="I51" s="124"/>
      <c r="J51" s="102"/>
      <c r="K51" s="124"/>
      <c r="L51" s="103"/>
      <c r="M51" s="100"/>
      <c r="N51" s="100"/>
      <c r="O51" s="100"/>
      <c r="P51" s="100"/>
      <c r="Q51" s="337"/>
    </row>
    <row r="52" spans="1:25" s="92" customFormat="1" ht="14.45" customHeight="1" x14ac:dyDescent="0.2">
      <c r="A52" s="108"/>
      <c r="B52" s="98" t="s">
        <v>197</v>
      </c>
      <c r="C52" s="98"/>
      <c r="D52" s="98"/>
      <c r="E52" s="98"/>
      <c r="F52" s="468"/>
      <c r="G52" s="1078" t="s">
        <v>195</v>
      </c>
      <c r="H52" s="1078"/>
      <c r="I52" s="125"/>
      <c r="J52" s="102"/>
      <c r="K52" s="125"/>
      <c r="L52" s="103"/>
      <c r="M52" s="100"/>
      <c r="N52" s="100"/>
      <c r="O52" s="100"/>
      <c r="P52" s="100"/>
      <c r="Q52" s="337"/>
      <c r="R52" s="118"/>
      <c r="S52" s="118"/>
      <c r="T52" s="120"/>
      <c r="U52" s="110"/>
      <c r="V52" s="108"/>
      <c r="W52" s="108"/>
      <c r="X52" s="108"/>
      <c r="Y52" s="108"/>
    </row>
    <row r="53" spans="1:25" s="92" customFormat="1" x14ac:dyDescent="0.2">
      <c r="A53" s="108"/>
      <c r="B53" s="1077" t="s">
        <v>198</v>
      </c>
      <c r="C53" s="1077"/>
      <c r="D53" s="98"/>
      <c r="E53" s="98"/>
      <c r="F53" s="468"/>
      <c r="G53" s="1078" t="s">
        <v>11</v>
      </c>
      <c r="H53" s="1078"/>
      <c r="I53" s="125"/>
      <c r="J53" s="102"/>
      <c r="K53" s="125"/>
      <c r="L53" s="103"/>
      <c r="M53" s="100"/>
      <c r="N53" s="100"/>
      <c r="O53" s="100"/>
      <c r="P53" s="100"/>
      <c r="Q53" s="337"/>
      <c r="R53" s="118">
        <v>2011</v>
      </c>
      <c r="S53" s="643">
        <v>0.22</v>
      </c>
      <c r="T53" s="120"/>
      <c r="U53" s="110"/>
      <c r="V53" s="108"/>
      <c r="W53" s="108"/>
      <c r="X53" s="108"/>
      <c r="Y53" s="108"/>
    </row>
    <row r="54" spans="1:25" s="92" customFormat="1" x14ac:dyDescent="0.2">
      <c r="A54" s="108"/>
      <c r="B54" s="98" t="s">
        <v>200</v>
      </c>
      <c r="C54" s="98"/>
      <c r="D54" s="98"/>
      <c r="E54" s="98"/>
      <c r="F54" s="468"/>
      <c r="G54" s="1078" t="s">
        <v>194</v>
      </c>
      <c r="H54" s="1078"/>
      <c r="I54" s="124"/>
      <c r="J54" s="102"/>
      <c r="K54" s="124"/>
      <c r="L54" s="103"/>
      <c r="M54" s="99" t="str">
        <f>IF(SUM(M52:M53,M43:M49)=0,"",SUM(M52:M53,M43:M49))</f>
        <v/>
      </c>
      <c r="N54" s="99"/>
      <c r="O54" s="100"/>
      <c r="P54" s="100"/>
      <c r="Q54" s="337"/>
      <c r="R54" s="118">
        <v>2010</v>
      </c>
      <c r="S54" s="118">
        <v>0.23</v>
      </c>
      <c r="T54" s="120"/>
      <c r="U54" s="110"/>
      <c r="V54" s="108"/>
      <c r="W54" s="108"/>
      <c r="X54" s="108"/>
      <c r="Y54" s="108"/>
    </row>
    <row r="55" spans="1:25" s="92" customFormat="1" x14ac:dyDescent="0.2">
      <c r="A55" s="108"/>
      <c r="B55" s="98" t="s">
        <v>199</v>
      </c>
      <c r="C55" s="98"/>
      <c r="D55" s="98"/>
      <c r="E55" s="98"/>
      <c r="F55" s="468"/>
      <c r="G55" s="1078" t="s">
        <v>194</v>
      </c>
      <c r="H55" s="1078"/>
      <c r="I55" s="125"/>
      <c r="J55" s="102"/>
      <c r="K55" s="125"/>
      <c r="L55" s="103"/>
      <c r="M55" s="100"/>
      <c r="N55" s="100"/>
      <c r="O55" s="1073" t="s">
        <v>255</v>
      </c>
      <c r="P55" s="100"/>
      <c r="Q55" s="337"/>
      <c r="R55" s="118">
        <v>2009</v>
      </c>
      <c r="S55" s="118">
        <v>0.21</v>
      </c>
      <c r="T55" s="120"/>
      <c r="U55" s="110"/>
      <c r="V55" s="108"/>
      <c r="W55" s="108"/>
      <c r="X55" s="108"/>
      <c r="Y55" s="108"/>
    </row>
    <row r="56" spans="1:25" s="92" customFormat="1" x14ac:dyDescent="0.2">
      <c r="A56" s="108"/>
      <c r="B56" s="1077" t="s">
        <v>201</v>
      </c>
      <c r="C56" s="1077"/>
      <c r="D56" s="98"/>
      <c r="E56" s="98"/>
      <c r="F56" s="98"/>
      <c r="G56" s="1078" t="s">
        <v>194</v>
      </c>
      <c r="H56" s="1078"/>
      <c r="I56" s="125"/>
      <c r="J56" s="102"/>
      <c r="K56" s="125"/>
      <c r="L56" s="103"/>
      <c r="M56" s="99"/>
      <c r="N56" s="99"/>
      <c r="O56" s="1073"/>
      <c r="P56" s="100"/>
      <c r="Q56" s="337"/>
      <c r="R56" s="118">
        <v>2008</v>
      </c>
      <c r="S56" s="118">
        <v>0.21</v>
      </c>
      <c r="T56" s="120"/>
      <c r="U56" s="110"/>
      <c r="V56" s="108"/>
      <c r="W56" s="108"/>
      <c r="X56" s="108"/>
      <c r="Y56" s="108"/>
    </row>
    <row r="57" spans="1:25" s="92" customFormat="1" x14ac:dyDescent="0.2">
      <c r="A57" s="108"/>
      <c r="B57" s="1077" t="s">
        <v>202</v>
      </c>
      <c r="C57" s="1077"/>
      <c r="D57" s="96"/>
      <c r="E57" s="96"/>
      <c r="F57" s="468"/>
      <c r="G57" s="1078" t="s">
        <v>194</v>
      </c>
      <c r="H57" s="1078"/>
      <c r="I57" s="125"/>
      <c r="J57" s="102"/>
      <c r="K57" s="125"/>
      <c r="L57" s="103"/>
      <c r="M57" s="99" t="str">
        <f>IF(SUM(M46:M53)=0,"",SUM(M55:M56,M46:M52))</f>
        <v/>
      </c>
      <c r="N57" s="99"/>
      <c r="O57" s="1073"/>
      <c r="P57" s="100"/>
      <c r="Q57" s="337"/>
      <c r="R57" s="644"/>
      <c r="S57" s="118"/>
      <c r="T57" s="120"/>
      <c r="U57" s="110"/>
      <c r="V57" s="108"/>
      <c r="W57" s="108"/>
      <c r="X57" s="108"/>
      <c r="Y57" s="108"/>
    </row>
    <row r="58" spans="1:25" s="92" customFormat="1" x14ac:dyDescent="0.2">
      <c r="A58" s="108"/>
      <c r="B58" s="98" t="s">
        <v>203</v>
      </c>
      <c r="C58" s="96" t="str">
        <f>"Yr"&amp;I49</f>
        <v>Yr2023</v>
      </c>
      <c r="D58" s="96"/>
      <c r="E58" s="96" t="str">
        <f>"Yr"&amp;K49</f>
        <v>Yr2022</v>
      </c>
      <c r="F58" s="468"/>
      <c r="G58" s="1078" t="s">
        <v>195</v>
      </c>
      <c r="H58" s="1078"/>
      <c r="I58" s="125"/>
      <c r="J58" s="102"/>
      <c r="K58" s="125"/>
      <c r="L58" s="103"/>
      <c r="M58" s="100"/>
      <c r="N58" s="100"/>
      <c r="O58" s="1073"/>
      <c r="P58" s="100"/>
      <c r="Q58" s="337"/>
      <c r="R58" s="120"/>
      <c r="S58" s="644"/>
      <c r="T58" s="121"/>
      <c r="U58" s="110"/>
      <c r="V58" s="108"/>
      <c r="W58" s="108"/>
      <c r="X58" s="108"/>
      <c r="Y58" s="108"/>
    </row>
    <row r="59" spans="1:25" s="104" customFormat="1" ht="16.899999999999999" customHeight="1" thickBot="1" x14ac:dyDescent="0.25">
      <c r="A59" s="108"/>
      <c r="B59" s="468" t="s">
        <v>204</v>
      </c>
      <c r="C59" s="130"/>
      <c r="D59" s="1"/>
      <c r="E59" s="130"/>
      <c r="F59" s="1" t="s">
        <v>108</v>
      </c>
      <c r="G59" s="1"/>
      <c r="H59" s="1"/>
      <c r="I59" s="117" t="e">
        <f>VLOOKUP(I49,$R$10:$S$14,2,)</f>
        <v>#N/A</v>
      </c>
      <c r="J59" s="102"/>
      <c r="K59" s="117" t="e">
        <f>VLOOKUP(K49,$R$10:$S$14,2,)</f>
        <v>#N/A</v>
      </c>
      <c r="L59" s="103"/>
      <c r="M59" s="92"/>
      <c r="N59" s="92"/>
      <c r="O59" s="1073"/>
      <c r="P59" s="100"/>
      <c r="Q59" s="92"/>
      <c r="R59" s="118"/>
      <c r="S59" s="118"/>
      <c r="T59" s="118"/>
      <c r="U59" s="110"/>
      <c r="V59" s="108"/>
      <c r="W59" s="108"/>
      <c r="X59" s="108"/>
      <c r="Y59" s="108"/>
    </row>
    <row r="60" spans="1:25" s="104" customFormat="1" ht="18" customHeight="1" thickTop="1" x14ac:dyDescent="0.2">
      <c r="A60" s="108"/>
      <c r="B60" s="1079" t="s">
        <v>113</v>
      </c>
      <c r="C60" s="1079"/>
      <c r="D60" s="1079"/>
      <c r="E60" s="1079"/>
      <c r="F60" s="1"/>
      <c r="G60" s="1"/>
      <c r="H60" s="1"/>
      <c r="I60" s="126" t="str">
        <f>IF(C59="","",C59*I59)</f>
        <v/>
      </c>
      <c r="J60" s="102"/>
      <c r="K60" s="126" t="str">
        <f>IF(E59="","",E59*K59)</f>
        <v/>
      </c>
      <c r="L60" s="103"/>
      <c r="M60" s="93" t="s">
        <v>109</v>
      </c>
      <c r="N60" s="93"/>
      <c r="O60" s="1073"/>
      <c r="P60" s="100"/>
      <c r="Q60" s="93" t="s">
        <v>111</v>
      </c>
      <c r="R60" s="118"/>
      <c r="S60" s="118"/>
      <c r="T60" s="118"/>
      <c r="U60" s="110"/>
      <c r="V60" s="108"/>
      <c r="W60" s="108"/>
      <c r="X60" s="108"/>
      <c r="Y60" s="108"/>
    </row>
    <row r="61" spans="1:25" s="92" customFormat="1" ht="17.45" customHeight="1" thickBot="1" x14ac:dyDescent="0.25">
      <c r="A61" s="108"/>
      <c r="B61" s="1077" t="s">
        <v>115</v>
      </c>
      <c r="C61" s="1077"/>
      <c r="D61" s="1077"/>
      <c r="E61" s="1077"/>
      <c r="F61" s="468"/>
      <c r="G61" s="1078" t="s">
        <v>11</v>
      </c>
      <c r="H61" s="1078"/>
      <c r="I61" s="125"/>
      <c r="J61" s="102"/>
      <c r="K61" s="125"/>
      <c r="L61" s="103"/>
      <c r="M61" s="100" t="s">
        <v>110</v>
      </c>
      <c r="N61" s="100"/>
      <c r="O61" s="1074"/>
      <c r="P61" s="100"/>
      <c r="Q61" s="338" t="s">
        <v>68</v>
      </c>
      <c r="R61" s="644"/>
      <c r="S61" s="118"/>
      <c r="T61" s="531"/>
      <c r="U61" s="129"/>
      <c r="V61" s="108"/>
      <c r="W61" s="108"/>
      <c r="X61" s="108"/>
      <c r="Y61" s="108"/>
    </row>
    <row r="62" spans="1:25" s="92" customFormat="1" ht="15.6" customHeight="1" thickBot="1" x14ac:dyDescent="0.25">
      <c r="A62" s="108"/>
      <c r="B62" s="1"/>
      <c r="C62" s="1080" t="s">
        <v>2</v>
      </c>
      <c r="D62" s="1080"/>
      <c r="E62" s="1080"/>
      <c r="F62" s="1080"/>
      <c r="G62" s="1080"/>
      <c r="H62" s="470"/>
      <c r="I62" s="127" t="str">
        <f>IF((SUMIF(I51:I58,"&gt;0")-SUMIF(I51:I58,"&lt;0"))=0,"",SUM(I51:I58,I60:I61))</f>
        <v/>
      </c>
      <c r="J62" s="113"/>
      <c r="K62" s="127" t="str">
        <f>IF((SUMIF(K51:K58,"&gt;0")-SUMIF(K51:K58,"&lt;0"))=0,"",SUM(K51:K58,K60:K61))</f>
        <v/>
      </c>
      <c r="L62" s="114"/>
      <c r="M62" s="105" t="str">
        <f>IF(AND(K62="",I62=""),"",IF(I62="","",IF(I62&lt;K62,12,IF(K62="",12,24))))</f>
        <v/>
      </c>
      <c r="N62" s="100"/>
      <c r="O62" s="554"/>
      <c r="P62" s="106"/>
      <c r="Q62" s="339" t="str">
        <f>IF(M62="","",IF(O62="x","",IF(M62=12,I62/12,(I62+K62)/24)))</f>
        <v/>
      </c>
      <c r="R62" s="118"/>
      <c r="S62" s="118"/>
      <c r="T62" s="118"/>
      <c r="U62" s="128"/>
      <c r="V62" s="108"/>
      <c r="W62" s="108"/>
      <c r="X62" s="108"/>
      <c r="Y62" s="108"/>
    </row>
    <row r="63" spans="1:25" s="92" customFormat="1" ht="6" customHeight="1" thickTop="1" x14ac:dyDescent="0.2">
      <c r="A63" s="108"/>
      <c r="B63" s="1"/>
      <c r="C63" s="97"/>
      <c r="D63" s="97"/>
      <c r="E63" s="97"/>
      <c r="F63" s="97"/>
      <c r="G63" s="97"/>
      <c r="H63" s="97"/>
      <c r="I63" s="103"/>
      <c r="J63" s="103"/>
      <c r="K63" s="103"/>
      <c r="L63" s="103"/>
      <c r="M63" s="100"/>
      <c r="N63" s="100"/>
      <c r="O63" s="100"/>
      <c r="P63" s="100"/>
      <c r="Q63" s="340"/>
      <c r="R63" s="118"/>
      <c r="S63" s="118"/>
      <c r="T63" s="118"/>
      <c r="U63" s="128"/>
      <c r="V63" s="108"/>
      <c r="W63" s="108"/>
      <c r="X63" s="108"/>
      <c r="Y63" s="108"/>
    </row>
    <row r="64" spans="1:25" s="530" customFormat="1" ht="3.6" customHeight="1" x14ac:dyDescent="0.2">
      <c r="A64" s="108"/>
      <c r="B64" s="522"/>
      <c r="C64" s="523"/>
      <c r="D64" s="523"/>
      <c r="E64" s="523"/>
      <c r="F64" s="523"/>
      <c r="G64" s="523"/>
      <c r="H64" s="523"/>
      <c r="I64" s="524"/>
      <c r="J64" s="525"/>
      <c r="K64" s="524"/>
      <c r="L64" s="526"/>
      <c r="M64" s="527"/>
      <c r="N64" s="527"/>
      <c r="O64" s="527"/>
      <c r="P64" s="527"/>
      <c r="Q64" s="528"/>
      <c r="R64" s="118"/>
      <c r="S64" s="118"/>
      <c r="T64" s="118"/>
      <c r="U64" s="529"/>
    </row>
    <row r="65" spans="1:25" s="92" customFormat="1" ht="16.899999999999999" customHeight="1" x14ac:dyDescent="0.2">
      <c r="A65" s="108"/>
      <c r="B65" s="1" t="s">
        <v>34</v>
      </c>
      <c r="C65" s="97"/>
      <c r="D65" s="97"/>
      <c r="E65" s="1082" t="s">
        <v>74</v>
      </c>
      <c r="F65" s="1082"/>
      <c r="G65" s="1082"/>
      <c r="H65" s="1082"/>
      <c r="I65" s="116"/>
      <c r="J65" s="208"/>
      <c r="K65" s="116"/>
      <c r="L65" s="469"/>
      <c r="M65" s="111"/>
      <c r="N65" s="111"/>
      <c r="O65" s="100"/>
      <c r="P65" s="100"/>
      <c r="Q65" s="340"/>
      <c r="R65" s="118"/>
      <c r="S65" s="118"/>
      <c r="T65" s="118"/>
      <c r="U65" s="128"/>
      <c r="V65" s="108"/>
      <c r="W65" s="108"/>
      <c r="X65" s="108"/>
      <c r="Y65" s="108"/>
    </row>
    <row r="66" spans="1:25" s="92" customFormat="1" ht="16.899999999999999" customHeight="1" x14ac:dyDescent="0.2">
      <c r="A66" s="108"/>
      <c r="B66" s="1081"/>
      <c r="C66" s="1081"/>
      <c r="D66" s="1081"/>
      <c r="E66" s="1081"/>
      <c r="F66" s="1081"/>
      <c r="G66" s="1081"/>
      <c r="H66" s="1081"/>
      <c r="I66" s="1081"/>
      <c r="J66" s="1081"/>
      <c r="K66" s="1081"/>
      <c r="L66" s="1081"/>
      <c r="M66" s="1081"/>
      <c r="N66" s="1081"/>
      <c r="O66" s="1081"/>
      <c r="P66" s="1081"/>
      <c r="Q66" s="1081"/>
      <c r="R66" s="118"/>
      <c r="S66" s="118"/>
      <c r="T66" s="118"/>
      <c r="U66" s="110"/>
      <c r="V66" s="108"/>
      <c r="W66" s="108"/>
      <c r="X66" s="108"/>
      <c r="Y66" s="108"/>
    </row>
    <row r="67" spans="1:25" s="92" customFormat="1" ht="44.45" customHeight="1" x14ac:dyDescent="0.2">
      <c r="A67" s="108"/>
      <c r="B67" s="1081"/>
      <c r="C67" s="1081"/>
      <c r="D67" s="1081"/>
      <c r="E67" s="1081"/>
      <c r="F67" s="1081"/>
      <c r="G67" s="1081"/>
      <c r="H67" s="1081"/>
      <c r="I67" s="1081"/>
      <c r="J67" s="1081"/>
      <c r="K67" s="1081"/>
      <c r="L67" s="1081"/>
      <c r="M67" s="1081"/>
      <c r="N67" s="1081"/>
      <c r="O67" s="1081"/>
      <c r="P67" s="1081"/>
      <c r="Q67" s="1081"/>
      <c r="R67" s="118"/>
      <c r="S67" s="118"/>
      <c r="T67" s="118"/>
      <c r="U67" s="110"/>
      <c r="V67" s="108"/>
      <c r="W67" s="108"/>
      <c r="X67" s="108"/>
      <c r="Y67" s="108"/>
    </row>
    <row r="68" spans="1:25" x14ac:dyDescent="0.2">
      <c r="B68" s="108"/>
      <c r="C68" s="108"/>
      <c r="D68" s="108"/>
      <c r="E68" s="108"/>
      <c r="F68" s="108"/>
      <c r="G68" s="108"/>
      <c r="H68" s="108"/>
      <c r="I68" s="108"/>
      <c r="J68" s="108"/>
      <c r="K68" s="108"/>
      <c r="L68" s="108"/>
      <c r="M68" s="108"/>
      <c r="N68" s="108"/>
      <c r="O68" s="108"/>
      <c r="P68" s="108"/>
      <c r="Q68" s="264"/>
    </row>
    <row r="69" spans="1:25" x14ac:dyDescent="0.2">
      <c r="B69" s="118"/>
      <c r="C69" s="118"/>
      <c r="D69" s="118"/>
      <c r="E69" s="118"/>
      <c r="F69" s="118"/>
      <c r="G69" s="118"/>
      <c r="H69" s="118"/>
      <c r="I69" s="118"/>
      <c r="J69" s="118"/>
      <c r="K69" s="118"/>
      <c r="L69" s="118"/>
      <c r="M69" s="118"/>
      <c r="N69" s="118"/>
      <c r="O69" s="118"/>
      <c r="P69" s="118"/>
      <c r="Q69" s="555"/>
    </row>
    <row r="70" spans="1:25" x14ac:dyDescent="0.2">
      <c r="B70" s="118"/>
      <c r="C70" s="118"/>
      <c r="D70" s="118"/>
      <c r="E70" s="118"/>
      <c r="F70" s="118"/>
      <c r="G70" s="118"/>
      <c r="H70" s="118"/>
      <c r="I70" s="118" t="s">
        <v>261</v>
      </c>
      <c r="J70" s="118"/>
      <c r="K70" s="118" t="s">
        <v>262</v>
      </c>
      <c r="L70" s="118"/>
      <c r="M70" s="118"/>
      <c r="N70" s="118"/>
      <c r="O70" s="118"/>
      <c r="P70" s="118"/>
      <c r="Q70" s="556" t="s">
        <v>247</v>
      </c>
    </row>
    <row r="71" spans="1:25" s="607" customFormat="1" x14ac:dyDescent="0.2">
      <c r="A71" s="604"/>
      <c r="B71" s="605"/>
      <c r="C71" s="605"/>
      <c r="D71" s="605">
        <f t="shared" ref="D71:L71" si="0">SUM(D62,D41,D20)</f>
        <v>0</v>
      </c>
      <c r="E71" s="605"/>
      <c r="F71" s="605">
        <f t="shared" si="0"/>
        <v>0</v>
      </c>
      <c r="G71" s="605">
        <f t="shared" si="0"/>
        <v>0</v>
      </c>
      <c r="H71" s="605"/>
      <c r="I71" s="605">
        <f t="shared" si="0"/>
        <v>0</v>
      </c>
      <c r="J71" s="605"/>
      <c r="K71" s="605">
        <f t="shared" si="0"/>
        <v>0</v>
      </c>
      <c r="L71" s="605">
        <f t="shared" si="0"/>
        <v>0</v>
      </c>
      <c r="M71" s="605"/>
      <c r="N71" s="605"/>
      <c r="O71" s="605"/>
      <c r="P71" s="605"/>
      <c r="Q71" s="605">
        <f>SUM(Q62,Q41,Q20)</f>
        <v>0</v>
      </c>
      <c r="R71" s="605"/>
      <c r="S71" s="605"/>
      <c r="T71" s="605"/>
      <c r="U71" s="606"/>
      <c r="V71" s="604"/>
      <c r="W71" s="604"/>
      <c r="X71" s="604"/>
      <c r="Y71" s="604"/>
    </row>
    <row r="72" spans="1:25" x14ac:dyDescent="0.2">
      <c r="B72" s="118"/>
      <c r="C72" s="118"/>
      <c r="D72" s="118"/>
      <c r="E72" s="118"/>
      <c r="F72" s="118"/>
      <c r="G72" s="118"/>
      <c r="H72" s="118"/>
      <c r="I72" s="118"/>
      <c r="J72" s="118"/>
      <c r="K72" s="118"/>
      <c r="L72" s="118"/>
      <c r="M72" s="118"/>
      <c r="N72" s="118"/>
      <c r="O72" s="118"/>
      <c r="P72" s="118"/>
      <c r="Q72" s="555"/>
    </row>
    <row r="73" spans="1:25" x14ac:dyDescent="0.2">
      <c r="B73" s="118"/>
      <c r="C73" s="118"/>
      <c r="D73" s="118"/>
      <c r="E73" s="118"/>
      <c r="F73" s="118"/>
      <c r="G73" s="118"/>
      <c r="H73" s="118"/>
      <c r="I73" s="118"/>
      <c r="J73" s="118"/>
      <c r="K73" s="118"/>
      <c r="L73" s="118"/>
      <c r="M73" s="118"/>
      <c r="N73" s="118"/>
      <c r="O73" s="118"/>
      <c r="P73" s="118"/>
      <c r="Q73" s="555"/>
    </row>
    <row r="74" spans="1:25" x14ac:dyDescent="0.2">
      <c r="B74" s="118" t="s">
        <v>256</v>
      </c>
      <c r="C74" s="118" t="s">
        <v>257</v>
      </c>
      <c r="D74" s="118" t="s">
        <v>258</v>
      </c>
      <c r="E74" s="118" t="s">
        <v>259</v>
      </c>
      <c r="F74" s="118"/>
      <c r="G74" s="118"/>
      <c r="H74" s="118" t="s">
        <v>260</v>
      </c>
      <c r="I74" s="118"/>
      <c r="J74" s="118"/>
      <c r="K74" s="118"/>
      <c r="L74" s="118"/>
      <c r="M74" s="118"/>
      <c r="N74" s="118"/>
      <c r="O74" s="118"/>
      <c r="P74" s="118"/>
      <c r="Q74" s="555"/>
    </row>
    <row r="75" spans="1:25" s="92" customFormat="1" x14ac:dyDescent="0.2">
      <c r="A75" s="108"/>
      <c r="B75" s="118">
        <f>C6</f>
        <v>0</v>
      </c>
      <c r="C75" s="118">
        <f>C7</f>
        <v>0</v>
      </c>
      <c r="D75" s="118"/>
      <c r="E75" s="531" t="str">
        <f>I20</f>
        <v/>
      </c>
      <c r="F75" s="118"/>
      <c r="G75" s="118"/>
      <c r="H75" s="531" t="str">
        <f>K20</f>
        <v/>
      </c>
      <c r="I75" s="557" t="str">
        <f>Q20</f>
        <v/>
      </c>
      <c r="J75" s="118"/>
      <c r="K75" s="118">
        <f>B24</f>
        <v>0</v>
      </c>
      <c r="L75" s="118"/>
      <c r="M75" s="118"/>
      <c r="N75" s="118"/>
      <c r="O75" s="118"/>
      <c r="P75" s="118"/>
      <c r="Q75" s="555"/>
      <c r="R75" s="118"/>
      <c r="S75" s="118"/>
      <c r="T75" s="118"/>
      <c r="U75" s="520"/>
    </row>
    <row r="76" spans="1:25" s="92" customFormat="1" x14ac:dyDescent="0.2">
      <c r="A76" s="108"/>
      <c r="B76" s="118">
        <f>C27</f>
        <v>0</v>
      </c>
      <c r="C76" s="118">
        <f>C28</f>
        <v>0</v>
      </c>
      <c r="D76" s="118"/>
      <c r="E76" s="531" t="str">
        <f>I41</f>
        <v/>
      </c>
      <c r="F76" s="118"/>
      <c r="G76" s="118"/>
      <c r="H76" s="531" t="str">
        <f>K41</f>
        <v/>
      </c>
      <c r="I76" s="557" t="str">
        <f>Q41</f>
        <v/>
      </c>
      <c r="J76" s="118"/>
      <c r="K76" s="118">
        <f>B45</f>
        <v>0</v>
      </c>
      <c r="L76" s="118"/>
      <c r="M76" s="118"/>
      <c r="N76" s="118"/>
      <c r="O76" s="118"/>
      <c r="P76" s="118"/>
      <c r="Q76" s="555"/>
      <c r="R76" s="118"/>
      <c r="S76" s="118"/>
      <c r="T76" s="118"/>
      <c r="U76" s="520"/>
    </row>
    <row r="77" spans="1:25" x14ac:dyDescent="0.2">
      <c r="B77" s="118">
        <f>C48</f>
        <v>0</v>
      </c>
      <c r="C77" s="118">
        <f>C49</f>
        <v>0</v>
      </c>
      <c r="D77" s="118"/>
      <c r="E77" s="531" t="str">
        <f>I62</f>
        <v/>
      </c>
      <c r="F77" s="118"/>
      <c r="G77" s="118"/>
      <c r="H77" s="531" t="str">
        <f>K62</f>
        <v/>
      </c>
      <c r="I77" s="557" t="str">
        <f>Q62</f>
        <v/>
      </c>
      <c r="J77" s="118"/>
      <c r="K77" s="118">
        <f>B66</f>
        <v>0</v>
      </c>
      <c r="L77" s="118"/>
      <c r="M77" s="118"/>
      <c r="N77" s="118"/>
      <c r="O77" s="118"/>
      <c r="P77" s="118"/>
      <c r="Q77" s="555"/>
    </row>
    <row r="78" spans="1:25" x14ac:dyDescent="0.2">
      <c r="B78" s="108"/>
      <c r="C78" s="108"/>
      <c r="D78" s="108"/>
      <c r="E78" s="108"/>
      <c r="F78" s="108"/>
      <c r="G78" s="108"/>
      <c r="H78" s="108"/>
      <c r="I78" s="108"/>
      <c r="J78" s="108"/>
      <c r="K78" s="108"/>
      <c r="L78" s="108"/>
      <c r="M78" s="108"/>
      <c r="N78" s="108"/>
      <c r="O78" s="108"/>
      <c r="P78" s="108"/>
      <c r="Q78" s="264"/>
    </row>
    <row r="79" spans="1:25" x14ac:dyDescent="0.2">
      <c r="B79" s="108"/>
      <c r="C79" s="108"/>
      <c r="D79" s="108"/>
      <c r="E79" s="108"/>
      <c r="F79" s="108"/>
      <c r="G79" s="108"/>
      <c r="H79" s="108"/>
      <c r="I79" s="108"/>
      <c r="J79" s="108"/>
      <c r="K79" s="108"/>
      <c r="L79" s="108"/>
      <c r="M79" s="108"/>
      <c r="N79" s="108"/>
      <c r="O79" s="108"/>
      <c r="P79" s="108"/>
      <c r="Q79" s="264"/>
    </row>
    <row r="80" spans="1:25" x14ac:dyDescent="0.2">
      <c r="B80" s="108"/>
      <c r="C80" s="108"/>
      <c r="D80" s="108"/>
      <c r="E80" s="108"/>
      <c r="F80" s="108"/>
      <c r="G80" s="108"/>
      <c r="H80" s="108"/>
      <c r="I80" s="108"/>
      <c r="J80" s="108"/>
      <c r="K80" s="108"/>
      <c r="L80" s="108"/>
      <c r="M80" s="108"/>
      <c r="N80" s="108"/>
      <c r="O80" s="108"/>
      <c r="P80" s="108"/>
      <c r="Q80" s="264"/>
    </row>
    <row r="81" spans="2:17" x14ac:dyDescent="0.2">
      <c r="B81" s="108"/>
      <c r="C81" s="108"/>
      <c r="D81" s="108"/>
      <c r="E81" s="108"/>
      <c r="F81" s="108"/>
      <c r="G81" s="108"/>
      <c r="H81" s="108"/>
      <c r="I81" s="108"/>
      <c r="J81" s="108"/>
      <c r="K81" s="108"/>
      <c r="L81" s="108"/>
      <c r="M81" s="108"/>
      <c r="N81" s="108"/>
      <c r="O81" s="108"/>
      <c r="P81" s="108"/>
      <c r="Q81" s="264"/>
    </row>
    <row r="82" spans="2:17" x14ac:dyDescent="0.2">
      <c r="B82" s="108"/>
      <c r="C82" s="108"/>
      <c r="D82" s="108"/>
      <c r="E82" s="108"/>
      <c r="F82" s="108"/>
      <c r="G82" s="108"/>
      <c r="H82" s="108"/>
      <c r="I82" s="108"/>
      <c r="J82" s="108"/>
      <c r="K82" s="108"/>
      <c r="L82" s="108"/>
      <c r="M82" s="108"/>
      <c r="N82" s="108"/>
      <c r="O82" s="108"/>
      <c r="P82" s="108"/>
      <c r="Q82" s="264"/>
    </row>
    <row r="83" spans="2:17" x14ac:dyDescent="0.2">
      <c r="B83" s="108"/>
      <c r="C83" s="108"/>
      <c r="D83" s="108"/>
      <c r="E83" s="108"/>
      <c r="F83" s="108"/>
      <c r="G83" s="108"/>
      <c r="H83" s="108"/>
      <c r="I83" s="108"/>
      <c r="J83" s="108"/>
      <c r="K83" s="108"/>
      <c r="L83" s="108"/>
      <c r="M83" s="108"/>
      <c r="N83" s="108"/>
      <c r="O83" s="108"/>
      <c r="P83" s="108"/>
      <c r="Q83" s="264"/>
    </row>
    <row r="84" spans="2:17" x14ac:dyDescent="0.2">
      <c r="B84" s="108"/>
      <c r="C84" s="108"/>
      <c r="D84" s="108"/>
      <c r="E84" s="108"/>
      <c r="F84" s="108"/>
      <c r="G84" s="108"/>
      <c r="H84" s="108"/>
      <c r="I84" s="108"/>
      <c r="J84" s="108"/>
      <c r="K84" s="108"/>
      <c r="L84" s="108"/>
      <c r="M84" s="108"/>
      <c r="N84" s="108"/>
      <c r="O84" s="108"/>
      <c r="P84" s="108"/>
      <c r="Q84" s="264"/>
    </row>
    <row r="85" spans="2:17" x14ac:dyDescent="0.2">
      <c r="B85" s="108"/>
      <c r="C85" s="108"/>
      <c r="D85" s="108"/>
      <c r="E85" s="108"/>
      <c r="F85" s="108"/>
      <c r="G85" s="108"/>
      <c r="H85" s="108"/>
      <c r="I85" s="108"/>
      <c r="J85" s="108"/>
      <c r="K85" s="108"/>
      <c r="L85" s="108"/>
      <c r="M85" s="108"/>
      <c r="N85" s="108"/>
      <c r="O85" s="108"/>
      <c r="P85" s="108"/>
      <c r="Q85" s="264"/>
    </row>
    <row r="86" spans="2:17" x14ac:dyDescent="0.2">
      <c r="B86" s="108"/>
      <c r="C86" s="108"/>
      <c r="D86" s="108"/>
      <c r="E86" s="108"/>
      <c r="F86" s="108"/>
      <c r="G86" s="108"/>
      <c r="H86" s="108"/>
      <c r="I86" s="108"/>
      <c r="J86" s="108"/>
      <c r="K86" s="108"/>
      <c r="L86" s="108"/>
      <c r="M86" s="108"/>
      <c r="N86" s="108"/>
      <c r="O86" s="108"/>
      <c r="P86" s="108"/>
      <c r="Q86" s="264"/>
    </row>
    <row r="87" spans="2:17" x14ac:dyDescent="0.2">
      <c r="B87" s="108"/>
      <c r="C87" s="108"/>
      <c r="D87" s="108"/>
      <c r="E87" s="108"/>
      <c r="F87" s="108"/>
      <c r="G87" s="108"/>
      <c r="H87" s="108"/>
      <c r="I87" s="108"/>
      <c r="J87" s="108"/>
      <c r="K87" s="108"/>
      <c r="L87" s="108"/>
      <c r="M87" s="108"/>
      <c r="N87" s="108"/>
      <c r="O87" s="108"/>
      <c r="P87" s="108"/>
      <c r="Q87" s="264"/>
    </row>
    <row r="88" spans="2:17" x14ac:dyDescent="0.2">
      <c r="B88" s="108"/>
      <c r="C88" s="108"/>
      <c r="D88" s="108"/>
      <c r="E88" s="108"/>
      <c r="F88" s="108"/>
      <c r="G88" s="108"/>
      <c r="H88" s="108"/>
      <c r="I88" s="108"/>
      <c r="J88" s="108"/>
      <c r="K88" s="108"/>
      <c r="L88" s="108"/>
      <c r="M88" s="108"/>
      <c r="N88" s="108"/>
      <c r="O88" s="108"/>
      <c r="P88" s="108"/>
      <c r="Q88" s="264"/>
    </row>
    <row r="89" spans="2:17" x14ac:dyDescent="0.2">
      <c r="B89" s="108"/>
      <c r="C89" s="108"/>
      <c r="D89" s="108"/>
      <c r="E89" s="108"/>
      <c r="F89" s="108"/>
      <c r="G89" s="108"/>
      <c r="H89" s="108"/>
      <c r="I89" s="108"/>
      <c r="J89" s="108"/>
      <c r="K89" s="108"/>
      <c r="L89" s="108"/>
      <c r="M89" s="108"/>
      <c r="N89" s="108"/>
      <c r="O89" s="108"/>
      <c r="P89" s="108"/>
      <c r="Q89" s="264"/>
    </row>
    <row r="90" spans="2:17" x14ac:dyDescent="0.2">
      <c r="B90" s="108"/>
      <c r="C90" s="108"/>
      <c r="D90" s="108"/>
      <c r="E90" s="108"/>
      <c r="F90" s="108"/>
      <c r="G90" s="108"/>
      <c r="H90" s="108"/>
      <c r="I90" s="108"/>
      <c r="J90" s="108"/>
      <c r="K90" s="108"/>
      <c r="L90" s="108"/>
      <c r="M90" s="108"/>
      <c r="N90" s="108"/>
      <c r="O90" s="108"/>
      <c r="P90" s="108"/>
      <c r="Q90" s="264"/>
    </row>
    <row r="91" spans="2:17" x14ac:dyDescent="0.2">
      <c r="B91" s="108"/>
      <c r="C91" s="108"/>
      <c r="D91" s="108"/>
      <c r="E91" s="108"/>
      <c r="F91" s="108"/>
      <c r="G91" s="108"/>
      <c r="H91" s="108"/>
      <c r="I91" s="108"/>
      <c r="J91" s="108"/>
      <c r="K91" s="108"/>
      <c r="L91" s="108"/>
      <c r="M91" s="108"/>
      <c r="N91" s="108"/>
      <c r="O91" s="108"/>
      <c r="P91" s="108"/>
      <c r="Q91" s="264"/>
    </row>
    <row r="92" spans="2:17" x14ac:dyDescent="0.2">
      <c r="B92" s="108"/>
      <c r="C92" s="108"/>
      <c r="D92" s="108"/>
      <c r="E92" s="108"/>
      <c r="F92" s="108"/>
      <c r="G92" s="108"/>
      <c r="H92" s="108"/>
      <c r="I92" s="108"/>
      <c r="J92" s="108"/>
      <c r="K92" s="108"/>
      <c r="L92" s="108"/>
      <c r="M92" s="108"/>
      <c r="N92" s="108"/>
      <c r="O92" s="108"/>
      <c r="P92" s="108"/>
      <c r="Q92" s="264"/>
    </row>
    <row r="93" spans="2:17" x14ac:dyDescent="0.2">
      <c r="B93" s="108"/>
      <c r="C93" s="108"/>
      <c r="D93" s="108"/>
      <c r="E93" s="108"/>
      <c r="F93" s="108"/>
      <c r="G93" s="108"/>
      <c r="H93" s="108"/>
      <c r="I93" s="108"/>
      <c r="J93" s="108"/>
      <c r="K93" s="108"/>
      <c r="L93" s="108"/>
      <c r="M93" s="108"/>
      <c r="N93" s="108"/>
      <c r="O93" s="108"/>
      <c r="P93" s="108"/>
      <c r="Q93" s="264"/>
    </row>
    <row r="94" spans="2:17" x14ac:dyDescent="0.2">
      <c r="B94" s="108"/>
      <c r="C94" s="108"/>
      <c r="D94" s="108"/>
      <c r="E94" s="108"/>
      <c r="F94" s="108"/>
      <c r="G94" s="108"/>
      <c r="H94" s="108"/>
      <c r="I94" s="108"/>
      <c r="J94" s="108"/>
      <c r="K94" s="108"/>
      <c r="L94" s="108"/>
      <c r="M94" s="108"/>
      <c r="N94" s="108"/>
      <c r="O94" s="108"/>
      <c r="P94" s="108"/>
      <c r="Q94" s="264"/>
    </row>
    <row r="95" spans="2:17" x14ac:dyDescent="0.2">
      <c r="B95" s="108"/>
      <c r="C95" s="108"/>
      <c r="D95" s="108"/>
      <c r="E95" s="108"/>
      <c r="F95" s="108"/>
      <c r="G95" s="108"/>
      <c r="H95" s="108"/>
      <c r="I95" s="108"/>
      <c r="J95" s="108"/>
      <c r="K95" s="108"/>
      <c r="L95" s="108"/>
      <c r="M95" s="108"/>
      <c r="N95" s="108"/>
      <c r="O95" s="108"/>
      <c r="P95" s="108"/>
      <c r="Q95" s="264"/>
    </row>
    <row r="96" spans="2:17" x14ac:dyDescent="0.2">
      <c r="B96" s="108"/>
      <c r="C96" s="108"/>
      <c r="D96" s="108"/>
      <c r="E96" s="108"/>
      <c r="F96" s="108"/>
      <c r="G96" s="108"/>
      <c r="H96" s="108"/>
      <c r="I96" s="108"/>
      <c r="J96" s="108"/>
      <c r="K96" s="108"/>
      <c r="L96" s="108"/>
      <c r="M96" s="108"/>
      <c r="N96" s="108"/>
      <c r="O96" s="108"/>
      <c r="P96" s="108"/>
      <c r="Q96" s="264"/>
    </row>
    <row r="97" spans="2:17" x14ac:dyDescent="0.2">
      <c r="B97" s="108"/>
      <c r="C97" s="108"/>
      <c r="D97" s="108"/>
      <c r="E97" s="108"/>
      <c r="F97" s="108"/>
      <c r="G97" s="108"/>
      <c r="H97" s="108"/>
      <c r="I97" s="108"/>
      <c r="J97" s="108"/>
      <c r="K97" s="108"/>
      <c r="L97" s="108"/>
      <c r="M97" s="108"/>
      <c r="N97" s="108"/>
      <c r="O97" s="108"/>
      <c r="P97" s="108"/>
      <c r="Q97" s="264"/>
    </row>
    <row r="98" spans="2:17" x14ac:dyDescent="0.2">
      <c r="B98" s="108"/>
      <c r="C98" s="108"/>
      <c r="D98" s="108"/>
      <c r="E98" s="108"/>
      <c r="F98" s="108"/>
      <c r="G98" s="108"/>
      <c r="H98" s="108"/>
      <c r="I98" s="108"/>
      <c r="J98" s="108"/>
      <c r="K98" s="108"/>
      <c r="L98" s="108"/>
      <c r="M98" s="108"/>
      <c r="N98" s="108"/>
      <c r="O98" s="108"/>
      <c r="P98" s="108"/>
      <c r="Q98" s="264"/>
    </row>
    <row r="99" spans="2:17" x14ac:dyDescent="0.2">
      <c r="B99" s="108"/>
      <c r="C99" s="108"/>
      <c r="D99" s="108"/>
      <c r="E99" s="108"/>
      <c r="F99" s="108"/>
      <c r="G99" s="108"/>
      <c r="H99" s="108"/>
      <c r="I99" s="108"/>
      <c r="J99" s="108"/>
      <c r="K99" s="108"/>
      <c r="L99" s="108"/>
      <c r="M99" s="108"/>
      <c r="N99" s="108"/>
      <c r="O99" s="108"/>
      <c r="P99" s="108"/>
      <c r="Q99" s="264"/>
    </row>
    <row r="100" spans="2:17" x14ac:dyDescent="0.2">
      <c r="B100" s="108"/>
      <c r="C100" s="108"/>
      <c r="D100" s="108"/>
      <c r="E100" s="108"/>
      <c r="F100" s="108"/>
      <c r="G100" s="108"/>
      <c r="H100" s="108"/>
      <c r="I100" s="108"/>
      <c r="J100" s="108"/>
      <c r="K100" s="108"/>
      <c r="L100" s="108"/>
      <c r="M100" s="108"/>
      <c r="N100" s="108"/>
      <c r="O100" s="108"/>
      <c r="P100" s="108"/>
      <c r="Q100" s="264"/>
    </row>
    <row r="101" spans="2:17" x14ac:dyDescent="0.2">
      <c r="B101" s="108"/>
      <c r="C101" s="108"/>
      <c r="D101" s="108"/>
      <c r="E101" s="108"/>
      <c r="F101" s="108"/>
      <c r="G101" s="108"/>
      <c r="H101" s="108"/>
      <c r="I101" s="108"/>
      <c r="J101" s="108"/>
      <c r="K101" s="108"/>
      <c r="L101" s="108"/>
      <c r="M101" s="108"/>
      <c r="N101" s="108"/>
      <c r="O101" s="108"/>
      <c r="P101" s="108"/>
      <c r="Q101" s="264"/>
    </row>
    <row r="102" spans="2:17" x14ac:dyDescent="0.2">
      <c r="B102" s="108"/>
      <c r="C102" s="108"/>
      <c r="D102" s="108"/>
      <c r="E102" s="108"/>
      <c r="F102" s="108"/>
      <c r="G102" s="108"/>
      <c r="H102" s="108"/>
      <c r="I102" s="108"/>
      <c r="J102" s="108"/>
      <c r="K102" s="108"/>
      <c r="L102" s="108"/>
      <c r="M102" s="108"/>
      <c r="N102" s="108"/>
      <c r="O102" s="108"/>
      <c r="P102" s="108"/>
      <c r="Q102" s="264"/>
    </row>
    <row r="103" spans="2:17" x14ac:dyDescent="0.2">
      <c r="B103" s="108"/>
      <c r="C103" s="108"/>
      <c r="D103" s="108"/>
      <c r="E103" s="108"/>
      <c r="F103" s="108"/>
      <c r="G103" s="108"/>
      <c r="H103" s="108"/>
      <c r="I103" s="108"/>
      <c r="J103" s="108"/>
      <c r="K103" s="108"/>
      <c r="L103" s="108"/>
      <c r="M103" s="108"/>
      <c r="N103" s="108"/>
      <c r="O103" s="108"/>
      <c r="P103" s="108"/>
      <c r="Q103" s="264"/>
    </row>
    <row r="104" spans="2:17" x14ac:dyDescent="0.2">
      <c r="B104" s="108"/>
      <c r="C104" s="108"/>
      <c r="D104" s="108"/>
      <c r="E104" s="108"/>
      <c r="F104" s="108"/>
      <c r="G104" s="108"/>
      <c r="H104" s="108"/>
      <c r="I104" s="108"/>
      <c r="J104" s="108"/>
      <c r="K104" s="108"/>
      <c r="L104" s="108"/>
      <c r="M104" s="108"/>
      <c r="N104" s="108"/>
      <c r="O104" s="108"/>
      <c r="P104" s="108"/>
      <c r="Q104" s="264"/>
    </row>
    <row r="105" spans="2:17" x14ac:dyDescent="0.2">
      <c r="B105" s="108"/>
      <c r="C105" s="108"/>
      <c r="D105" s="108"/>
      <c r="E105" s="108"/>
      <c r="F105" s="108"/>
      <c r="G105" s="108"/>
      <c r="H105" s="108"/>
      <c r="I105" s="108"/>
      <c r="J105" s="108"/>
      <c r="K105" s="108"/>
      <c r="L105" s="108"/>
      <c r="M105" s="108"/>
      <c r="N105" s="108"/>
      <c r="O105" s="108"/>
      <c r="P105" s="108"/>
      <c r="Q105" s="264"/>
    </row>
    <row r="106" spans="2:17" x14ac:dyDescent="0.2">
      <c r="B106" s="108"/>
      <c r="C106" s="108"/>
      <c r="D106" s="108"/>
      <c r="E106" s="108"/>
      <c r="F106" s="108"/>
      <c r="G106" s="108"/>
      <c r="H106" s="108"/>
      <c r="I106" s="108"/>
      <c r="J106" s="108"/>
      <c r="K106" s="108"/>
      <c r="L106" s="108"/>
      <c r="M106" s="108"/>
      <c r="N106" s="108"/>
      <c r="O106" s="108"/>
      <c r="P106" s="108"/>
      <c r="Q106" s="264"/>
    </row>
    <row r="107" spans="2:17" x14ac:dyDescent="0.2">
      <c r="B107" s="108"/>
      <c r="C107" s="108"/>
      <c r="D107" s="108"/>
      <c r="E107" s="108"/>
      <c r="F107" s="108"/>
      <c r="G107" s="108"/>
      <c r="H107" s="108"/>
      <c r="I107" s="108"/>
      <c r="J107" s="108"/>
      <c r="K107" s="108"/>
      <c r="L107" s="108"/>
      <c r="M107" s="108"/>
      <c r="N107" s="108"/>
      <c r="O107" s="108"/>
      <c r="P107" s="108"/>
      <c r="Q107" s="264"/>
    </row>
    <row r="108" spans="2:17" x14ac:dyDescent="0.2">
      <c r="B108" s="108"/>
      <c r="C108" s="108"/>
      <c r="D108" s="108"/>
      <c r="E108" s="108"/>
      <c r="F108" s="108"/>
      <c r="G108" s="108"/>
      <c r="H108" s="108"/>
      <c r="I108" s="108"/>
      <c r="J108" s="108"/>
      <c r="K108" s="108"/>
      <c r="L108" s="108"/>
      <c r="M108" s="108"/>
      <c r="N108" s="108"/>
      <c r="O108" s="108"/>
      <c r="P108" s="108"/>
      <c r="Q108" s="264"/>
    </row>
    <row r="109" spans="2:17" x14ac:dyDescent="0.2">
      <c r="B109" s="108"/>
      <c r="C109" s="108"/>
      <c r="D109" s="108"/>
      <c r="E109" s="108"/>
      <c r="F109" s="108"/>
      <c r="G109" s="108"/>
      <c r="H109" s="108"/>
      <c r="I109" s="108"/>
      <c r="J109" s="108"/>
      <c r="K109" s="108"/>
      <c r="L109" s="108"/>
      <c r="M109" s="108"/>
      <c r="N109" s="108"/>
      <c r="O109" s="108"/>
      <c r="P109" s="108"/>
      <c r="Q109" s="264"/>
    </row>
  </sheetData>
  <sheetProtection selectLockedCells="1"/>
  <dataConsolidate/>
  <mergeCells count="70">
    <mergeCell ref="O1:Q1"/>
    <mergeCell ref="I2:J2"/>
    <mergeCell ref="K2:L2"/>
    <mergeCell ref="O2:Q2"/>
    <mergeCell ref="I3:J3"/>
    <mergeCell ref="K3:L3"/>
    <mergeCell ref="O3:Q3"/>
    <mergeCell ref="B11:C11"/>
    <mergeCell ref="G11:H11"/>
    <mergeCell ref="B1:E3"/>
    <mergeCell ref="I1:J1"/>
    <mergeCell ref="K1:L1"/>
    <mergeCell ref="C6:J6"/>
    <mergeCell ref="C7:G7"/>
    <mergeCell ref="G9:H9"/>
    <mergeCell ref="G10:H10"/>
    <mergeCell ref="B19:E19"/>
    <mergeCell ref="G19:H19"/>
    <mergeCell ref="G12:H12"/>
    <mergeCell ref="G13:H13"/>
    <mergeCell ref="O13:O19"/>
    <mergeCell ref="B14:C14"/>
    <mergeCell ref="G14:H14"/>
    <mergeCell ref="B15:C15"/>
    <mergeCell ref="G15:H15"/>
    <mergeCell ref="G16:H16"/>
    <mergeCell ref="B18:E18"/>
    <mergeCell ref="C28:G28"/>
    <mergeCell ref="C20:G20"/>
    <mergeCell ref="C27:J27"/>
    <mergeCell ref="E23:H23"/>
    <mergeCell ref="B24:Q25"/>
    <mergeCell ref="G30:H30"/>
    <mergeCell ref="G31:H31"/>
    <mergeCell ref="B32:C32"/>
    <mergeCell ref="G32:H32"/>
    <mergeCell ref="G33:H33"/>
    <mergeCell ref="G51:H51"/>
    <mergeCell ref="O34:O40"/>
    <mergeCell ref="B35:C35"/>
    <mergeCell ref="G35:H35"/>
    <mergeCell ref="B36:C36"/>
    <mergeCell ref="G36:H36"/>
    <mergeCell ref="G37:H37"/>
    <mergeCell ref="B39:E39"/>
    <mergeCell ref="B40:E40"/>
    <mergeCell ref="G40:H40"/>
    <mergeCell ref="G34:H34"/>
    <mergeCell ref="C41:G41"/>
    <mergeCell ref="E44:H44"/>
    <mergeCell ref="B45:Q46"/>
    <mergeCell ref="C48:J48"/>
    <mergeCell ref="C49:G49"/>
    <mergeCell ref="G52:H52"/>
    <mergeCell ref="B53:C53"/>
    <mergeCell ref="G53:H53"/>
    <mergeCell ref="G54:H54"/>
    <mergeCell ref="G55:H55"/>
    <mergeCell ref="B66:Q67"/>
    <mergeCell ref="G58:H58"/>
    <mergeCell ref="B60:E60"/>
    <mergeCell ref="B61:E61"/>
    <mergeCell ref="G61:H61"/>
    <mergeCell ref="C62:G62"/>
    <mergeCell ref="E65:H65"/>
    <mergeCell ref="O55:O61"/>
    <mergeCell ref="B56:C56"/>
    <mergeCell ref="G56:H56"/>
    <mergeCell ref="B57:C57"/>
    <mergeCell ref="G57:H57"/>
  </mergeCells>
  <conditionalFormatting sqref="C6:D6 C7:G7 I9:I17 K9:K17 C17 E17 I19 K19 B24 C27:D27 C28:G28 I30:I38 K30:K38 C38 E38 I40 K40 B45 C48:D48 C49:G49 I51:I59 K51:K59 C59 E59 I61 K61 B66">
    <cfRule type="cellIs" dxfId="318" priority="2" stopIfTrue="1" operator="equal">
      <formula>0</formula>
    </cfRule>
  </conditionalFormatting>
  <conditionalFormatting sqref="I23 K23 I44 K44 I65 K65">
    <cfRule type="cellIs" dxfId="317" priority="1" stopIfTrue="1" operator="equal">
      <formula>0</formula>
    </cfRule>
  </conditionalFormatting>
  <dataValidations count="3">
    <dataValidation type="whole" allowBlank="1" showInputMessage="1" showErrorMessage="1" error="Can not use a positive number" sqref="I16 I37 K31 K37 I31 K10 K16 I10 I58 K52 K58 I52" xr:uid="{00000000-0002-0000-0C00-000000000000}">
      <formula1>-5.55555555555555E+23</formula1>
      <formula2>0</formula2>
    </dataValidation>
    <dataValidation allowBlank="1" showInputMessage="1" showErrorMessage="1" errorTitle="Negative number" error="Can not put a negative number into worksheet" sqref="M23:N23 M44:N44 I35:K36 K40 I40 I43:I44 K43:K44 K33:K34 I33:I34 I14:K15 K19 I19 I22:I23 K22:K23 K12:K13 I12:I13 M65:N65 I56:K57 K61 I61 I64:I65 K64:K65 K54:K55 I54:I55" xr:uid="{00000000-0002-0000-0C00-000001000000}"/>
    <dataValidation type="whole" allowBlank="1" showInputMessage="1" showErrorMessage="1" errorTitle="Negative number" error="Can not put a negative number into worksheet" sqref="J21:J22 J42:J43 I42 L42:L44 K42 J33:J34 J37:J40 L33:L40 I47:L47 I21 L21:L23 K21 J12:J13 J16:J19 L12:L19 I26:L26 J63:J64 I63 L63:L65 K63 J54:J55 J58:J61 L54:L61" xr:uid="{00000000-0002-0000-0C00-000002000000}">
      <formula1>0</formula1>
      <formula2>999999999999</formula2>
    </dataValidation>
  </dataValidations>
  <printOptions horizontalCentered="1" verticalCentered="1"/>
  <pageMargins left="0" right="0" top="0.75" bottom="0.16" header="0" footer="0"/>
  <pageSetup scale="74"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Button 1">
              <controlPr defaultSize="0" print="0" autoFill="0" autoPict="0" macro="[0]!schclines">
                <anchor moveWithCells="1" sizeWithCells="1">
                  <from>
                    <xdr:col>12</xdr:col>
                    <xdr:colOff>771525</xdr:colOff>
                    <xdr:row>5</xdr:row>
                    <xdr:rowOff>19050</xdr:rowOff>
                  </from>
                  <to>
                    <xdr:col>16</xdr:col>
                    <xdr:colOff>981075</xdr:colOff>
                    <xdr:row>6</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pageSetUpPr fitToPage="1"/>
  </sheetPr>
  <dimension ref="A1:Z121"/>
  <sheetViews>
    <sheetView showGridLines="0" topLeftCell="A39" zoomScale="65" zoomScaleNormal="65" workbookViewId="0">
      <selection activeCell="J26" sqref="J26"/>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4.710937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5.14062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105" t="s">
        <v>16</v>
      </c>
      <c r="C1" s="1105"/>
      <c r="D1" s="1105"/>
      <c r="E1" s="1105"/>
      <c r="F1" s="1105"/>
      <c r="G1" s="1105"/>
      <c r="H1" s="1104" t="s">
        <v>105</v>
      </c>
      <c r="I1" s="1104"/>
      <c r="J1" s="1104"/>
      <c r="K1" s="1104"/>
      <c r="L1" s="1109" t="str">
        <f>IF(Input!C1=0,"",Input!C1)</f>
        <v/>
      </c>
      <c r="M1" s="1109"/>
      <c r="N1" s="1109"/>
      <c r="O1" s="1104" t="s">
        <v>37</v>
      </c>
      <c r="P1" s="1104"/>
      <c r="Q1" s="1106" t="str">
        <f>IF(Input!I5=0,"",Input!I5)</f>
        <v/>
      </c>
      <c r="R1" s="1106"/>
      <c r="S1" s="1106"/>
      <c r="T1" s="227"/>
      <c r="U1" s="227"/>
      <c r="V1" s="228"/>
      <c r="W1" s="228"/>
      <c r="X1" s="228"/>
      <c r="Y1" s="228"/>
    </row>
    <row r="2" spans="2:26" ht="24" customHeight="1" x14ac:dyDescent="0.25">
      <c r="B2" s="1105"/>
      <c r="C2" s="1105"/>
      <c r="D2" s="1105"/>
      <c r="E2" s="1105"/>
      <c r="F2" s="1105"/>
      <c r="G2" s="1105"/>
      <c r="H2" s="1104" t="s">
        <v>104</v>
      </c>
      <c r="I2" s="1104"/>
      <c r="J2" s="1104"/>
      <c r="K2" s="1104"/>
      <c r="L2" s="1109" t="str">
        <f>IF(Input!C3=0,"",Input!C3)</f>
        <v/>
      </c>
      <c r="M2" s="1109"/>
      <c r="N2" s="1109"/>
      <c r="O2" s="1104" t="s">
        <v>90</v>
      </c>
      <c r="P2" s="1104"/>
      <c r="Q2" s="1107" t="str">
        <f>IF(Input!I1=0,"",Input!I1)</f>
        <v/>
      </c>
      <c r="R2" s="1107"/>
      <c r="S2" s="1107"/>
      <c r="T2" s="227"/>
      <c r="U2" s="227"/>
      <c r="V2" s="228"/>
      <c r="W2" s="228"/>
      <c r="X2" s="228"/>
      <c r="Y2" s="228"/>
    </row>
    <row r="3" spans="2:26" ht="21" customHeight="1" x14ac:dyDescent="0.25">
      <c r="B3" s="1105"/>
      <c r="C3" s="1105"/>
      <c r="D3" s="1105"/>
      <c r="E3" s="1105"/>
      <c r="F3" s="1105"/>
      <c r="G3" s="1105"/>
      <c r="H3" s="1104" t="s">
        <v>89</v>
      </c>
      <c r="I3" s="1104"/>
      <c r="J3" s="1104"/>
      <c r="K3" s="1104"/>
      <c r="L3" s="1110" t="str">
        <f>IF(Input!G1=0,"",Input!G1)</f>
        <v/>
      </c>
      <c r="M3" s="1110"/>
      <c r="N3" s="1110"/>
      <c r="O3" s="1104" t="s">
        <v>36</v>
      </c>
      <c r="P3" s="1104"/>
      <c r="Q3" s="1108" t="str">
        <f>IF(Input!C5=0,"",Input!C5)</f>
        <v/>
      </c>
      <c r="R3" s="1108"/>
      <c r="S3" s="1108"/>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91" t="s">
        <v>205</v>
      </c>
      <c r="C5" s="1091"/>
      <c r="D5" s="1094"/>
      <c r="E5" s="1094"/>
      <c r="F5" s="1095"/>
      <c r="G5" s="1095"/>
      <c r="H5" s="1095"/>
      <c r="I5" s="27"/>
      <c r="J5" s="27"/>
      <c r="K5" s="27"/>
      <c r="L5" s="27"/>
      <c r="M5" s="27"/>
      <c r="N5" s="27"/>
      <c r="O5" s="27"/>
      <c r="P5" s="1091" t="s">
        <v>74</v>
      </c>
      <c r="Q5" s="1091"/>
      <c r="R5" s="1091"/>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092" t="s">
        <v>3</v>
      </c>
      <c r="C7" s="1092"/>
      <c r="D7" s="1093"/>
      <c r="E7" s="1093"/>
      <c r="F7" s="1093"/>
      <c r="G7" s="1093"/>
      <c r="H7" s="1093"/>
      <c r="I7" s="26"/>
      <c r="J7" s="26"/>
      <c r="K7" s="26"/>
      <c r="L7" s="26"/>
      <c r="M7" s="26"/>
      <c r="N7" s="1091" t="s">
        <v>143</v>
      </c>
      <c r="O7" s="1091"/>
      <c r="P7" s="1091"/>
      <c r="Q7" s="1091"/>
      <c r="R7" s="1091"/>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092" t="s">
        <v>150</v>
      </c>
      <c r="C9" s="1092"/>
      <c r="D9" s="219"/>
      <c r="E9" s="24" t="s">
        <v>13</v>
      </c>
      <c r="F9" s="25"/>
      <c r="G9" s="25"/>
      <c r="H9" s="25"/>
      <c r="I9" s="25"/>
      <c r="J9" s="25"/>
      <c r="K9" s="25"/>
      <c r="L9" s="25"/>
      <c r="M9" s="25"/>
      <c r="N9" s="1091" t="s">
        <v>129</v>
      </c>
      <c r="O9" s="1091"/>
      <c r="P9" s="1091"/>
      <c r="Q9" s="1091"/>
      <c r="R9" s="1091"/>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88" t="s">
        <v>153</v>
      </c>
      <c r="C11" s="1088"/>
      <c r="D11" s="1088"/>
      <c r="E11" s="123"/>
      <c r="F11" s="238"/>
      <c r="G11" s="29"/>
      <c r="H11" s="30"/>
      <c r="I11" s="30"/>
      <c r="J11" s="30"/>
      <c r="K11" s="30"/>
      <c r="L11" s="30"/>
      <c r="M11" s="30"/>
      <c r="N11" s="30"/>
      <c r="O11" s="30"/>
      <c r="P11" s="31"/>
      <c r="Q11" s="31" t="s">
        <v>12</v>
      </c>
      <c r="R11" s="1089" t="str">
        <f>IF(F11="","",F11)</f>
        <v/>
      </c>
      <c r="S11" s="1090"/>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88" t="s">
        <v>152</v>
      </c>
      <c r="C13" s="1088"/>
      <c r="D13" s="1088"/>
      <c r="E13" s="123"/>
      <c r="F13" s="240"/>
      <c r="G13" s="13" t="s">
        <v>17</v>
      </c>
      <c r="H13" s="256" t="str">
        <f>IF($D$9=0,"",$D$9)</f>
        <v/>
      </c>
      <c r="I13" s="36" t="s">
        <v>13</v>
      </c>
      <c r="J13" s="1088" t="s">
        <v>128</v>
      </c>
      <c r="K13" s="1088"/>
      <c r="L13" s="1088"/>
      <c r="M13" s="1088"/>
      <c r="N13" s="1088"/>
      <c r="O13" s="31"/>
      <c r="P13" s="33"/>
      <c r="Q13" s="31" t="s">
        <v>12</v>
      </c>
      <c r="R13" s="1089" t="str">
        <f>IF(F13="","",F13*H13%)</f>
        <v/>
      </c>
      <c r="S13" s="1090"/>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88" t="s">
        <v>128</v>
      </c>
      <c r="K15" s="1088"/>
      <c r="L15" s="1088"/>
      <c r="M15" s="1088"/>
      <c r="N15" s="1088"/>
      <c r="O15" s="31"/>
      <c r="P15" s="33"/>
      <c r="Q15" s="31" t="s">
        <v>12</v>
      </c>
      <c r="R15" s="1089" t="str">
        <f>IF(F15="","",F15*H15%)</f>
        <v/>
      </c>
      <c r="S15" s="1090"/>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88" t="s">
        <v>145</v>
      </c>
      <c r="C17" s="1088"/>
      <c r="D17" s="1088"/>
      <c r="E17" s="34"/>
      <c r="F17" s="241"/>
      <c r="G17" s="13" t="s">
        <v>17</v>
      </c>
      <c r="H17" s="256" t="str">
        <f>IF($D$9=0,"",$D$9)</f>
        <v/>
      </c>
      <c r="I17" s="36" t="s">
        <v>13</v>
      </c>
      <c r="J17" s="1088" t="s">
        <v>128</v>
      </c>
      <c r="K17" s="1088"/>
      <c r="L17" s="1088"/>
      <c r="M17" s="1088"/>
      <c r="N17" s="1088"/>
      <c r="O17" s="31"/>
      <c r="P17" s="33"/>
      <c r="Q17" s="31" t="s">
        <v>12</v>
      </c>
      <c r="R17" s="1089" t="str">
        <f>IF(F17="","",F17*H17%)</f>
        <v/>
      </c>
      <c r="S17" s="1090"/>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91" t="s">
        <v>18</v>
      </c>
      <c r="I19" s="1091"/>
      <c r="J19" s="1091"/>
      <c r="K19" s="1091"/>
      <c r="L19" s="1091"/>
      <c r="M19" s="1091"/>
      <c r="N19" s="1091"/>
      <c r="O19" s="1091"/>
      <c r="P19" s="1091"/>
      <c r="Q19" s="31" t="s">
        <v>12</v>
      </c>
      <c r="R19" s="1090" t="str">
        <f>IF(SUM(R11:S17)=0,"",SUM(R11:S17))</f>
        <v/>
      </c>
      <c r="S19" s="1090"/>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91" t="s">
        <v>127</v>
      </c>
      <c r="I21" s="1091"/>
      <c r="J21" s="1091"/>
      <c r="K21" s="1091"/>
      <c r="L21" s="1091"/>
      <c r="M21" s="1091"/>
      <c r="N21" s="1091"/>
      <c r="O21" s="1091"/>
      <c r="P21" s="1091"/>
      <c r="Q21" s="31" t="s">
        <v>12</v>
      </c>
      <c r="R21" s="1087" t="str">
        <f>IF(S9=0,"",IF(R19=0,0,R19/S9))</f>
        <v/>
      </c>
      <c r="S21" s="1087"/>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103" t="s">
        <v>147</v>
      </c>
      <c r="C24" s="1103"/>
      <c r="D24" s="1103"/>
      <c r="E24" s="1103"/>
      <c r="F24" s="1103"/>
      <c r="G24" s="1103"/>
      <c r="H24" s="1103"/>
      <c r="I24" s="1103"/>
      <c r="J24" s="1103"/>
      <c r="K24" s="1103"/>
      <c r="L24" s="1103"/>
      <c r="M24" s="1103"/>
      <c r="N24" s="1103"/>
      <c r="O24" s="1103"/>
      <c r="P24" s="1103"/>
      <c r="Q24" s="1103"/>
      <c r="R24" s="1103"/>
      <c r="S24" s="1103"/>
      <c r="T24" s="220"/>
      <c r="U24" s="220"/>
      <c r="V24" s="222"/>
      <c r="W24" s="225"/>
      <c r="X24" s="222"/>
      <c r="Y24" s="226"/>
    </row>
    <row r="25" spans="1:25" ht="18" customHeight="1" thickBot="1" x14ac:dyDescent="0.3">
      <c r="B25" s="1103"/>
      <c r="C25" s="1103"/>
      <c r="D25" s="1103"/>
      <c r="E25" s="1103"/>
      <c r="F25" s="1103"/>
      <c r="G25" s="1103"/>
      <c r="H25" s="1103"/>
      <c r="I25" s="1103"/>
      <c r="J25" s="1103"/>
      <c r="K25" s="1103"/>
      <c r="L25" s="1103"/>
      <c r="M25" s="1103"/>
      <c r="N25" s="1103"/>
      <c r="O25" s="1103"/>
      <c r="P25" s="1103"/>
      <c r="Q25" s="1103"/>
      <c r="R25" s="1103"/>
      <c r="S25" s="1103"/>
      <c r="T25" s="229"/>
      <c r="U25" s="229"/>
      <c r="V25" s="217"/>
      <c r="W25" s="231"/>
      <c r="X25" s="217"/>
      <c r="Y25" s="228"/>
    </row>
    <row r="26" spans="1:25" ht="18" customHeight="1" thickBot="1" x14ac:dyDescent="0.3">
      <c r="B26" s="519"/>
      <c r="C26" s="519"/>
      <c r="D26" s="519"/>
      <c r="E26" s="519"/>
      <c r="F26" s="519"/>
      <c r="G26" s="519"/>
      <c r="H26" s="519"/>
      <c r="I26" s="519"/>
      <c r="J26" s="558"/>
      <c r="K26" s="519"/>
      <c r="L26" s="1103" t="s">
        <v>266</v>
      </c>
      <c r="M26" s="1103"/>
      <c r="N26" s="1103"/>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0" t="s">
        <v>149</v>
      </c>
      <c r="K28" s="31"/>
      <c r="L28" s="1100" t="s">
        <v>151</v>
      </c>
      <c r="M28" s="34"/>
      <c r="N28" s="1100" t="s">
        <v>71</v>
      </c>
      <c r="O28" s="48"/>
      <c r="P28" s="1100" t="s">
        <v>72</v>
      </c>
      <c r="Q28" s="31"/>
      <c r="R28" s="122"/>
      <c r="S28" s="122"/>
      <c r="T28" s="229"/>
      <c r="U28" s="244"/>
      <c r="V28" s="217"/>
      <c r="W28" s="231"/>
      <c r="X28" s="217"/>
      <c r="Y28" s="228"/>
    </row>
    <row r="29" spans="1:25" ht="16.149999999999999" customHeight="1" x14ac:dyDescent="0.25">
      <c r="D29" s="1101" t="s">
        <v>146</v>
      </c>
      <c r="E29" s="24"/>
      <c r="F29" s="1102">
        <f>Input!$C$9</f>
        <v>2023</v>
      </c>
      <c r="G29" s="41"/>
      <c r="H29" s="1102">
        <f>Input!$D$9</f>
        <v>2022</v>
      </c>
      <c r="I29" s="42"/>
      <c r="J29" s="1100"/>
      <c r="K29" s="42"/>
      <c r="L29" s="1100"/>
      <c r="M29" s="42"/>
      <c r="N29" s="1100"/>
      <c r="O29" s="46"/>
      <c r="P29" s="1100"/>
      <c r="Q29" s="32"/>
      <c r="R29" s="39"/>
      <c r="T29" s="228"/>
      <c r="U29" s="245"/>
      <c r="V29" s="246"/>
      <c r="W29" s="246"/>
      <c r="X29" s="246"/>
      <c r="Y29" s="228"/>
    </row>
    <row r="30" spans="1:25" ht="16.149999999999999" customHeight="1" x14ac:dyDescent="0.25">
      <c r="D30" s="1101"/>
      <c r="E30" s="41"/>
      <c r="F30" s="1102"/>
      <c r="G30" s="41"/>
      <c r="H30" s="1102"/>
      <c r="I30" s="42"/>
      <c r="J30" s="1100"/>
      <c r="K30" s="42"/>
      <c r="L30" s="1100"/>
      <c r="M30" s="42"/>
      <c r="N30" s="1100"/>
      <c r="O30" s="46"/>
      <c r="P30" s="1100"/>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096"/>
      <c r="S33" s="1096"/>
      <c r="T33" s="229"/>
      <c r="U33" s="229"/>
      <c r="V33" s="217"/>
      <c r="W33" s="231"/>
      <c r="X33" s="217"/>
      <c r="Y33" s="247"/>
    </row>
    <row r="34" spans="2:26" ht="17.45" customHeight="1" x14ac:dyDescent="0.25">
      <c r="B34" s="1097"/>
      <c r="C34" s="1098"/>
      <c r="D34" s="1098"/>
      <c r="E34" s="1098"/>
      <c r="F34" s="1098"/>
      <c r="G34" s="1098"/>
      <c r="H34" s="1098"/>
      <c r="I34" s="1098"/>
      <c r="J34" s="1098"/>
      <c r="K34" s="1098"/>
      <c r="L34" s="1098"/>
      <c r="M34" s="1098"/>
      <c r="N34" s="1098"/>
      <c r="O34" s="1098"/>
      <c r="P34" s="1098"/>
      <c r="Q34" s="1098"/>
      <c r="R34" s="1098"/>
      <c r="S34" s="1098"/>
      <c r="T34" s="229"/>
      <c r="U34" s="229"/>
      <c r="V34" s="217"/>
      <c r="W34" s="231"/>
      <c r="X34" s="217"/>
      <c r="Y34" s="217"/>
    </row>
    <row r="35" spans="2:26" ht="50.45" customHeight="1" x14ac:dyDescent="0.25">
      <c r="B35" s="1098"/>
      <c r="C35" s="1098"/>
      <c r="D35" s="1098"/>
      <c r="E35" s="1098"/>
      <c r="F35" s="1098"/>
      <c r="G35" s="1098"/>
      <c r="H35" s="1098"/>
      <c r="I35" s="1098"/>
      <c r="J35" s="1098"/>
      <c r="K35" s="1098"/>
      <c r="L35" s="1098"/>
      <c r="M35" s="1098"/>
      <c r="N35" s="1098"/>
      <c r="O35" s="1098"/>
      <c r="P35" s="1098"/>
      <c r="Q35" s="1098"/>
      <c r="R35" s="1098"/>
      <c r="S35" s="1098"/>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91" t="s">
        <v>205</v>
      </c>
      <c r="C37" s="1091"/>
      <c r="D37" s="1094"/>
      <c r="E37" s="1094"/>
      <c r="F37" s="1095"/>
      <c r="G37" s="1095"/>
      <c r="H37" s="1095"/>
      <c r="I37" s="27"/>
      <c r="J37" s="27"/>
      <c r="K37" s="27"/>
      <c r="L37" s="27"/>
      <c r="M37" s="27"/>
      <c r="N37" s="27"/>
      <c r="O37" s="27"/>
      <c r="P37" s="1091" t="s">
        <v>74</v>
      </c>
      <c r="Q37" s="1091"/>
      <c r="R37" s="1091"/>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092" t="s">
        <v>3</v>
      </c>
      <c r="C39" s="1092"/>
      <c r="D39" s="1093"/>
      <c r="E39" s="1093"/>
      <c r="F39" s="1093"/>
      <c r="G39" s="1093"/>
      <c r="H39" s="1093"/>
      <c r="I39" s="26"/>
      <c r="J39" s="26"/>
      <c r="K39" s="26"/>
      <c r="L39" s="26"/>
      <c r="M39" s="26"/>
      <c r="N39" s="1091" t="s">
        <v>143</v>
      </c>
      <c r="O39" s="1091"/>
      <c r="P39" s="1091"/>
      <c r="Q39" s="1091"/>
      <c r="R39" s="1091"/>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092" t="s">
        <v>150</v>
      </c>
      <c r="C41" s="1092"/>
      <c r="D41" s="219"/>
      <c r="E41" s="24" t="s">
        <v>13</v>
      </c>
      <c r="F41" s="25"/>
      <c r="G41" s="25"/>
      <c r="H41" s="25"/>
      <c r="I41" s="25"/>
      <c r="J41" s="25"/>
      <c r="K41" s="25"/>
      <c r="L41" s="25"/>
      <c r="M41" s="25"/>
      <c r="N41" s="1091" t="s">
        <v>129</v>
      </c>
      <c r="O41" s="1091"/>
      <c r="P41" s="1091"/>
      <c r="Q41" s="1091"/>
      <c r="R41" s="1091"/>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88" t="s">
        <v>153</v>
      </c>
      <c r="C43" s="1088"/>
      <c r="D43" s="1088"/>
      <c r="E43" s="123"/>
      <c r="F43" s="238"/>
      <c r="G43" s="29"/>
      <c r="H43" s="30"/>
      <c r="I43" s="30"/>
      <c r="J43" s="30"/>
      <c r="K43" s="30"/>
      <c r="L43" s="30"/>
      <c r="M43" s="30"/>
      <c r="N43" s="30"/>
      <c r="O43" s="30"/>
      <c r="P43" s="31"/>
      <c r="Q43" s="31" t="s">
        <v>12</v>
      </c>
      <c r="R43" s="1089" t="str">
        <f>IF(F43="","",F43)</f>
        <v/>
      </c>
      <c r="S43" s="1090"/>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88" t="s">
        <v>152</v>
      </c>
      <c r="C45" s="1088"/>
      <c r="D45" s="1088"/>
      <c r="E45" s="123"/>
      <c r="F45" s="240"/>
      <c r="G45" s="13" t="s">
        <v>17</v>
      </c>
      <c r="H45" s="256" t="str">
        <f>IF($D$41=0,"",$D$41)</f>
        <v/>
      </c>
      <c r="I45" s="36" t="s">
        <v>13</v>
      </c>
      <c r="J45" s="1088" t="s">
        <v>128</v>
      </c>
      <c r="K45" s="1088"/>
      <c r="L45" s="1088"/>
      <c r="M45" s="1088"/>
      <c r="N45" s="1088"/>
      <c r="O45" s="31"/>
      <c r="P45" s="33"/>
      <c r="Q45" s="31" t="s">
        <v>12</v>
      </c>
      <c r="R45" s="1089" t="str">
        <f>IF(F45="","",F45*H45%)</f>
        <v/>
      </c>
      <c r="S45" s="1090"/>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88" t="s">
        <v>128</v>
      </c>
      <c r="K47" s="1088"/>
      <c r="L47" s="1088"/>
      <c r="M47" s="1088"/>
      <c r="N47" s="1088"/>
      <c r="O47" s="31"/>
      <c r="P47" s="33"/>
      <c r="Q47" s="31" t="s">
        <v>12</v>
      </c>
      <c r="R47" s="1089" t="str">
        <f>IF(F47="","",F47*H47%)</f>
        <v/>
      </c>
      <c r="S47" s="1090"/>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88" t="s">
        <v>145</v>
      </c>
      <c r="C49" s="1088"/>
      <c r="D49" s="1088"/>
      <c r="E49" s="34"/>
      <c r="F49" s="241"/>
      <c r="G49" s="13" t="s">
        <v>17</v>
      </c>
      <c r="H49" s="256" t="str">
        <f>IF($D$41=0,"",$D$41)</f>
        <v/>
      </c>
      <c r="I49" s="36" t="s">
        <v>13</v>
      </c>
      <c r="J49" s="1088" t="s">
        <v>128</v>
      </c>
      <c r="K49" s="1088"/>
      <c r="L49" s="1088"/>
      <c r="M49" s="1088"/>
      <c r="N49" s="1088"/>
      <c r="O49" s="31"/>
      <c r="P49" s="33"/>
      <c r="Q49" s="31" t="s">
        <v>12</v>
      </c>
      <c r="R49" s="1089" t="str">
        <f>IF(F49="","",F49*H49%)</f>
        <v/>
      </c>
      <c r="S49" s="1090"/>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91" t="s">
        <v>18</v>
      </c>
      <c r="I51" s="1091"/>
      <c r="J51" s="1091"/>
      <c r="K51" s="1091"/>
      <c r="L51" s="1091"/>
      <c r="M51" s="1091"/>
      <c r="N51" s="1091"/>
      <c r="O51" s="1091"/>
      <c r="P51" s="1091"/>
      <c r="Q51" s="31" t="s">
        <v>12</v>
      </c>
      <c r="R51" s="1090" t="str">
        <f>IF(SUM(R43:S49)=0,"",SUM(R43:S49))</f>
        <v/>
      </c>
      <c r="S51" s="1090"/>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91" t="s">
        <v>127</v>
      </c>
      <c r="I53" s="1091"/>
      <c r="J53" s="1091"/>
      <c r="K53" s="1091"/>
      <c r="L53" s="1091"/>
      <c r="M53" s="1091"/>
      <c r="N53" s="1091"/>
      <c r="O53" s="1091"/>
      <c r="P53" s="1091"/>
      <c r="Q53" s="31" t="s">
        <v>12</v>
      </c>
      <c r="R53" s="1087" t="str">
        <f>IF(S41=0,"",IF(R51=0,0,R51/S41))</f>
        <v/>
      </c>
      <c r="S53" s="1087"/>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099" t="s">
        <v>147</v>
      </c>
      <c r="C56" s="1099"/>
      <c r="D56" s="1099"/>
      <c r="E56" s="1099"/>
      <c r="F56" s="1099"/>
      <c r="G56" s="1099"/>
      <c r="H56" s="1099"/>
      <c r="I56" s="1099"/>
      <c r="J56" s="1099"/>
      <c r="K56" s="1099"/>
      <c r="L56" s="1099"/>
      <c r="M56" s="1099"/>
      <c r="N56" s="1099"/>
      <c r="O56" s="1099"/>
      <c r="P56" s="1099"/>
      <c r="Q56" s="1099"/>
      <c r="R56" s="1099"/>
      <c r="S56" s="1099"/>
      <c r="T56" s="220"/>
      <c r="U56" s="220"/>
      <c r="V56" s="222"/>
      <c r="W56" s="225"/>
      <c r="X56" s="222"/>
      <c r="Y56" s="226"/>
    </row>
    <row r="57" spans="1:25" ht="18" customHeight="1" x14ac:dyDescent="0.25">
      <c r="B57" s="1099"/>
      <c r="C57" s="1099"/>
      <c r="D57" s="1099"/>
      <c r="E57" s="1099"/>
      <c r="F57" s="1099"/>
      <c r="G57" s="1099"/>
      <c r="H57" s="1099"/>
      <c r="I57" s="1099"/>
      <c r="J57" s="1099"/>
      <c r="K57" s="1099"/>
      <c r="L57" s="1099"/>
      <c r="M57" s="1099"/>
      <c r="N57" s="1099"/>
      <c r="O57" s="1099"/>
      <c r="P57" s="1099"/>
      <c r="Q57" s="1099"/>
      <c r="R57" s="1099"/>
      <c r="S57" s="1099"/>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103" t="s">
        <v>266</v>
      </c>
      <c r="M59" s="1103"/>
      <c r="N59" s="1103"/>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0" t="s">
        <v>149</v>
      </c>
      <c r="K60" s="31"/>
      <c r="L60" s="1100" t="s">
        <v>151</v>
      </c>
      <c r="M60" s="34"/>
      <c r="N60" s="1100" t="s">
        <v>71</v>
      </c>
      <c r="O60" s="48"/>
      <c r="P60" s="1100" t="s">
        <v>72</v>
      </c>
      <c r="Q60" s="31"/>
      <c r="R60" s="122"/>
      <c r="S60" s="122"/>
      <c r="T60" s="229"/>
      <c r="U60" s="244"/>
      <c r="V60" s="217"/>
      <c r="W60" s="231"/>
      <c r="X60" s="217"/>
      <c r="Y60" s="228"/>
    </row>
    <row r="61" spans="1:25" ht="16.149999999999999" customHeight="1" x14ac:dyDescent="0.25">
      <c r="D61" s="1101" t="s">
        <v>146</v>
      </c>
      <c r="E61" s="24"/>
      <c r="F61" s="1102">
        <f>Input!$C$9</f>
        <v>2023</v>
      </c>
      <c r="G61" s="41"/>
      <c r="H61" s="1102">
        <f>Input!$D$9</f>
        <v>2022</v>
      </c>
      <c r="I61" s="42"/>
      <c r="J61" s="1100"/>
      <c r="K61" s="42"/>
      <c r="L61" s="1100"/>
      <c r="M61" s="42"/>
      <c r="N61" s="1100"/>
      <c r="O61" s="46"/>
      <c r="P61" s="1100"/>
      <c r="Q61" s="32"/>
      <c r="R61" s="39"/>
      <c r="T61" s="228"/>
      <c r="U61" s="245"/>
      <c r="V61" s="246"/>
      <c r="W61" s="246"/>
      <c r="X61" s="246"/>
      <c r="Y61" s="228"/>
    </row>
    <row r="62" spans="1:25" ht="16.149999999999999" customHeight="1" x14ac:dyDescent="0.25">
      <c r="D62" s="1101"/>
      <c r="E62" s="41"/>
      <c r="F62" s="1102"/>
      <c r="G62" s="41"/>
      <c r="H62" s="1102"/>
      <c r="I62" s="42"/>
      <c r="J62" s="1100"/>
      <c r="K62" s="42"/>
      <c r="L62" s="1100"/>
      <c r="M62" s="42"/>
      <c r="N62" s="1100"/>
      <c r="O62" s="46"/>
      <c r="P62" s="1100"/>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096"/>
      <c r="S65" s="1096"/>
      <c r="T65" s="229"/>
      <c r="U65" s="229"/>
      <c r="V65" s="217"/>
      <c r="W65" s="231"/>
      <c r="X65" s="217"/>
      <c r="Y65" s="247"/>
    </row>
    <row r="66" spans="2:26" ht="17.45" customHeight="1" x14ac:dyDescent="0.25">
      <c r="B66" s="1097"/>
      <c r="C66" s="1098"/>
      <c r="D66" s="1098"/>
      <c r="E66" s="1098"/>
      <c r="F66" s="1098"/>
      <c r="G66" s="1098"/>
      <c r="H66" s="1098"/>
      <c r="I66" s="1098"/>
      <c r="J66" s="1098"/>
      <c r="K66" s="1098"/>
      <c r="L66" s="1098"/>
      <c r="M66" s="1098"/>
      <c r="N66" s="1098"/>
      <c r="O66" s="1098"/>
      <c r="P66" s="1098"/>
      <c r="Q66" s="1098"/>
      <c r="R66" s="1098"/>
      <c r="S66" s="1098"/>
      <c r="T66" s="229"/>
      <c r="U66" s="229"/>
      <c r="V66" s="217"/>
      <c r="W66" s="231"/>
      <c r="X66" s="217"/>
      <c r="Y66" s="217"/>
    </row>
    <row r="67" spans="2:26" ht="48.6" customHeight="1" x14ac:dyDescent="0.25">
      <c r="B67" s="1098"/>
      <c r="C67" s="1098"/>
      <c r="D67" s="1098"/>
      <c r="E67" s="1098"/>
      <c r="F67" s="1098"/>
      <c r="G67" s="1098"/>
      <c r="H67" s="1098"/>
      <c r="I67" s="1098"/>
      <c r="J67" s="1098"/>
      <c r="K67" s="1098"/>
      <c r="L67" s="1098"/>
      <c r="M67" s="1098"/>
      <c r="N67" s="1098"/>
      <c r="O67" s="1098"/>
      <c r="P67" s="1098"/>
      <c r="Q67" s="1098"/>
      <c r="R67" s="1098"/>
      <c r="S67" s="1098"/>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91" t="s">
        <v>205</v>
      </c>
      <c r="C69" s="1091"/>
      <c r="D69" s="1094"/>
      <c r="E69" s="1094"/>
      <c r="F69" s="1095"/>
      <c r="G69" s="1095"/>
      <c r="H69" s="1095"/>
      <c r="I69" s="27"/>
      <c r="J69" s="27"/>
      <c r="K69" s="27"/>
      <c r="L69" s="27"/>
      <c r="M69" s="27"/>
      <c r="N69" s="27"/>
      <c r="O69" s="27"/>
      <c r="P69" s="1091" t="s">
        <v>74</v>
      </c>
      <c r="Q69" s="1091"/>
      <c r="R69" s="1091"/>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092" t="s">
        <v>3</v>
      </c>
      <c r="C71" s="1092"/>
      <c r="D71" s="1093"/>
      <c r="E71" s="1093"/>
      <c r="F71" s="1093"/>
      <c r="G71" s="1093"/>
      <c r="H71" s="1093"/>
      <c r="I71" s="26"/>
      <c r="J71" s="26"/>
      <c r="K71" s="26"/>
      <c r="L71" s="26"/>
      <c r="M71" s="26"/>
      <c r="N71" s="1091" t="s">
        <v>143</v>
      </c>
      <c r="O71" s="1091"/>
      <c r="P71" s="1091"/>
      <c r="Q71" s="1091"/>
      <c r="R71" s="1091"/>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092" t="s">
        <v>150</v>
      </c>
      <c r="C73" s="1092"/>
      <c r="D73" s="219"/>
      <c r="E73" s="24" t="s">
        <v>13</v>
      </c>
      <c r="F73" s="25"/>
      <c r="G73" s="25"/>
      <c r="H73" s="25"/>
      <c r="I73" s="25"/>
      <c r="J73" s="25"/>
      <c r="K73" s="25"/>
      <c r="L73" s="25"/>
      <c r="M73" s="25"/>
      <c r="N73" s="1091" t="s">
        <v>129</v>
      </c>
      <c r="O73" s="1091"/>
      <c r="P73" s="1091"/>
      <c r="Q73" s="1091"/>
      <c r="R73" s="1091"/>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88" t="s">
        <v>153</v>
      </c>
      <c r="C75" s="1088"/>
      <c r="D75" s="1088"/>
      <c r="E75" s="123"/>
      <c r="F75" s="238"/>
      <c r="G75" s="29"/>
      <c r="H75" s="30"/>
      <c r="I75" s="30"/>
      <c r="J75" s="30"/>
      <c r="K75" s="30"/>
      <c r="L75" s="30"/>
      <c r="M75" s="30"/>
      <c r="N75" s="30"/>
      <c r="O75" s="30"/>
      <c r="P75" s="31"/>
      <c r="Q75" s="31" t="s">
        <v>12</v>
      </c>
      <c r="R75" s="1089" t="str">
        <f>IF(F75="","",F75)</f>
        <v/>
      </c>
      <c r="S75" s="1090"/>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88" t="s">
        <v>152</v>
      </c>
      <c r="C77" s="1088"/>
      <c r="D77" s="1088"/>
      <c r="E77" s="123"/>
      <c r="F77" s="240"/>
      <c r="G77" s="13" t="s">
        <v>17</v>
      </c>
      <c r="H77" s="256" t="str">
        <f>IF($D$73=0,"",$D$73)</f>
        <v/>
      </c>
      <c r="I77" s="36" t="s">
        <v>13</v>
      </c>
      <c r="J77" s="1088" t="s">
        <v>128</v>
      </c>
      <c r="K77" s="1088"/>
      <c r="L77" s="1088"/>
      <c r="M77" s="1088"/>
      <c r="N77" s="1088"/>
      <c r="O77" s="31"/>
      <c r="P77" s="33"/>
      <c r="Q77" s="31" t="s">
        <v>12</v>
      </c>
      <c r="R77" s="1089" t="str">
        <f>IF(F77="","",F77*H77%)</f>
        <v/>
      </c>
      <c r="S77" s="1090"/>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88" t="s">
        <v>128</v>
      </c>
      <c r="K79" s="1088"/>
      <c r="L79" s="1088"/>
      <c r="M79" s="1088"/>
      <c r="N79" s="1088"/>
      <c r="O79" s="31"/>
      <c r="P79" s="33"/>
      <c r="Q79" s="31" t="s">
        <v>12</v>
      </c>
      <c r="R79" s="1089" t="str">
        <f>IF(F79="","",F79*H79%)</f>
        <v/>
      </c>
      <c r="S79" s="1090"/>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88" t="s">
        <v>145</v>
      </c>
      <c r="C81" s="1088"/>
      <c r="D81" s="1088"/>
      <c r="E81" s="34"/>
      <c r="F81" s="241"/>
      <c r="G81" s="13" t="s">
        <v>17</v>
      </c>
      <c r="H81" s="256" t="str">
        <f>IF($D$73=0,"",$D$73)</f>
        <v/>
      </c>
      <c r="I81" s="36" t="s">
        <v>13</v>
      </c>
      <c r="J81" s="1088" t="s">
        <v>128</v>
      </c>
      <c r="K81" s="1088"/>
      <c r="L81" s="1088"/>
      <c r="M81" s="1088"/>
      <c r="N81" s="1088"/>
      <c r="O81" s="31"/>
      <c r="P81" s="33"/>
      <c r="Q81" s="31" t="s">
        <v>12</v>
      </c>
      <c r="R81" s="1089" t="str">
        <f>IF(F81="","",F81*H81%)</f>
        <v/>
      </c>
      <c r="S81" s="1090"/>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91" t="s">
        <v>18</v>
      </c>
      <c r="I83" s="1091"/>
      <c r="J83" s="1091"/>
      <c r="K83" s="1091"/>
      <c r="L83" s="1091"/>
      <c r="M83" s="1091"/>
      <c r="N83" s="1091"/>
      <c r="O83" s="1091"/>
      <c r="P83" s="1091"/>
      <c r="Q83" s="31" t="s">
        <v>12</v>
      </c>
      <c r="R83" s="1090" t="str">
        <f>IF(SUM(R75:S81)=0,"",SUM(R75:S81))</f>
        <v/>
      </c>
      <c r="S83" s="1090"/>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91" t="s">
        <v>127</v>
      </c>
      <c r="I85" s="1091"/>
      <c r="J85" s="1091"/>
      <c r="K85" s="1091"/>
      <c r="L85" s="1091"/>
      <c r="M85" s="1091"/>
      <c r="N85" s="1091"/>
      <c r="O85" s="1091"/>
      <c r="P85" s="1091"/>
      <c r="Q85" s="31" t="s">
        <v>12</v>
      </c>
      <c r="R85" s="1087" t="str">
        <f>IF(S73=0,"",IF(R83=0,0,R83/S73))</f>
        <v/>
      </c>
      <c r="S85" s="1087"/>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099" t="s">
        <v>147</v>
      </c>
      <c r="C88" s="1099"/>
      <c r="D88" s="1099"/>
      <c r="E88" s="1099"/>
      <c r="F88" s="1099"/>
      <c r="G88" s="1099"/>
      <c r="H88" s="1099"/>
      <c r="I88" s="1099"/>
      <c r="J88" s="1099"/>
      <c r="K88" s="1099"/>
      <c r="L88" s="1099"/>
      <c r="M88" s="1099"/>
      <c r="N88" s="1099"/>
      <c r="O88" s="1099"/>
      <c r="P88" s="1099"/>
      <c r="Q88" s="1099"/>
      <c r="R88" s="1099"/>
      <c r="S88" s="1099"/>
      <c r="T88" s="220"/>
      <c r="U88" s="220"/>
      <c r="V88" s="222"/>
      <c r="W88" s="225"/>
      <c r="X88" s="222"/>
      <c r="Y88" s="226"/>
    </row>
    <row r="89" spans="1:25" ht="18" customHeight="1" x14ac:dyDescent="0.25">
      <c r="B89" s="1099"/>
      <c r="C89" s="1099"/>
      <c r="D89" s="1099"/>
      <c r="E89" s="1099"/>
      <c r="F89" s="1099"/>
      <c r="G89" s="1099"/>
      <c r="H89" s="1099"/>
      <c r="I89" s="1099"/>
      <c r="J89" s="1099"/>
      <c r="K89" s="1099"/>
      <c r="L89" s="1099"/>
      <c r="M89" s="1099"/>
      <c r="N89" s="1099"/>
      <c r="O89" s="1099"/>
      <c r="P89" s="1099"/>
      <c r="Q89" s="1099"/>
      <c r="R89" s="1099"/>
      <c r="S89" s="1099"/>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558"/>
      <c r="K91" s="519"/>
      <c r="L91" s="1103" t="s">
        <v>266</v>
      </c>
      <c r="M91" s="1103"/>
      <c r="N91" s="1103"/>
      <c r="O91" s="553"/>
      <c r="P91" s="553"/>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0" t="s">
        <v>149</v>
      </c>
      <c r="K92" s="31"/>
      <c r="L92" s="1100" t="s">
        <v>151</v>
      </c>
      <c r="M92" s="34"/>
      <c r="N92" s="1100" t="s">
        <v>71</v>
      </c>
      <c r="O92" s="48"/>
      <c r="P92" s="1100" t="s">
        <v>72</v>
      </c>
      <c r="Q92" s="31"/>
      <c r="R92" s="122"/>
      <c r="S92" s="122"/>
      <c r="T92" s="229"/>
      <c r="U92" s="244"/>
      <c r="V92" s="217"/>
      <c r="W92" s="231"/>
      <c r="X92" s="217"/>
      <c r="Y92" s="228"/>
    </row>
    <row r="93" spans="1:25" ht="16.149999999999999" customHeight="1" x14ac:dyDescent="0.25">
      <c r="D93" s="1101" t="s">
        <v>146</v>
      </c>
      <c r="E93" s="24"/>
      <c r="F93" s="1102">
        <f>Input!$C$9</f>
        <v>2023</v>
      </c>
      <c r="G93" s="41"/>
      <c r="H93" s="1102">
        <f>Input!$D$9</f>
        <v>2022</v>
      </c>
      <c r="I93" s="42"/>
      <c r="J93" s="1100"/>
      <c r="K93" s="42"/>
      <c r="L93" s="1100"/>
      <c r="M93" s="42"/>
      <c r="N93" s="1100"/>
      <c r="O93" s="46"/>
      <c r="P93" s="1100"/>
      <c r="Q93" s="32"/>
      <c r="R93" s="39"/>
      <c r="T93" s="228"/>
      <c r="U93" s="245"/>
      <c r="V93" s="246"/>
      <c r="W93" s="246"/>
      <c r="X93" s="246"/>
      <c r="Y93" s="228"/>
    </row>
    <row r="94" spans="1:25" ht="16.149999999999999" customHeight="1" x14ac:dyDescent="0.25">
      <c r="D94" s="1101"/>
      <c r="E94" s="41"/>
      <c r="F94" s="1102"/>
      <c r="G94" s="41"/>
      <c r="H94" s="1102"/>
      <c r="I94" s="42"/>
      <c r="J94" s="1100"/>
      <c r="K94" s="42"/>
      <c r="L94" s="1100"/>
      <c r="M94" s="42"/>
      <c r="N94" s="1100"/>
      <c r="O94" s="46"/>
      <c r="P94" s="1100"/>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096"/>
      <c r="S97" s="1096"/>
      <c r="T97" s="229"/>
      <c r="U97" s="229"/>
      <c r="V97" s="217"/>
      <c r="W97" s="231"/>
      <c r="X97" s="217"/>
      <c r="Y97" s="247"/>
    </row>
    <row r="98" spans="2:25" ht="17.45" customHeight="1" x14ac:dyDescent="0.25">
      <c r="B98" s="1097"/>
      <c r="C98" s="1098"/>
      <c r="D98" s="1098"/>
      <c r="E98" s="1098"/>
      <c r="F98" s="1098"/>
      <c r="G98" s="1098"/>
      <c r="H98" s="1098"/>
      <c r="I98" s="1098"/>
      <c r="J98" s="1098"/>
      <c r="K98" s="1098"/>
      <c r="L98" s="1098"/>
      <c r="M98" s="1098"/>
      <c r="N98" s="1098"/>
      <c r="O98" s="1098"/>
      <c r="P98" s="1098"/>
      <c r="Q98" s="1098"/>
      <c r="R98" s="1098"/>
      <c r="S98" s="1098"/>
      <c r="T98" s="229"/>
      <c r="U98" s="229"/>
      <c r="V98" s="217"/>
      <c r="W98" s="231"/>
      <c r="X98" s="217"/>
      <c r="Y98" s="217"/>
    </row>
    <row r="99" spans="2:25" ht="53.45" customHeight="1" x14ac:dyDescent="0.25">
      <c r="B99" s="1098"/>
      <c r="C99" s="1098"/>
      <c r="D99" s="1098"/>
      <c r="E99" s="1098"/>
      <c r="F99" s="1098"/>
      <c r="G99" s="1098"/>
      <c r="H99" s="1098"/>
      <c r="I99" s="1098"/>
      <c r="J99" s="1098"/>
      <c r="K99" s="1098"/>
      <c r="L99" s="1098"/>
      <c r="M99" s="1098"/>
      <c r="N99" s="1098"/>
      <c r="O99" s="1098"/>
      <c r="P99" s="1098"/>
      <c r="Q99" s="1098"/>
      <c r="R99" s="1098"/>
      <c r="S99" s="1098"/>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ht="19.899999999999999" customHeight="1"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row r="120" spans="9:10" s="566" customFormat="1" x14ac:dyDescent="0.25"/>
    <row r="121" spans="9:10" s="565" customFormat="1" x14ac:dyDescent="0.25"/>
  </sheetData>
  <sheetProtection selectLockedCells="1"/>
  <mergeCells count="112">
    <mergeCell ref="H1:K1"/>
    <mergeCell ref="H2:K2"/>
    <mergeCell ref="H3:K3"/>
    <mergeCell ref="N7:R7"/>
    <mergeCell ref="B1:G3"/>
    <mergeCell ref="L26:N26"/>
    <mergeCell ref="L59:N59"/>
    <mergeCell ref="L91:N91"/>
    <mergeCell ref="Q1:S1"/>
    <mergeCell ref="Q2:S2"/>
    <mergeCell ref="Q3:S3"/>
    <mergeCell ref="L1:N1"/>
    <mergeCell ref="L2:N2"/>
    <mergeCell ref="L3:N3"/>
    <mergeCell ref="O1:P1"/>
    <mergeCell ref="B11:D11"/>
    <mergeCell ref="R11:S11"/>
    <mergeCell ref="B13:D13"/>
    <mergeCell ref="B5:C5"/>
    <mergeCell ref="D5:H5"/>
    <mergeCell ref="P5:R5"/>
    <mergeCell ref="B7:C7"/>
    <mergeCell ref="D7:H7"/>
    <mergeCell ref="O2:P2"/>
    <mergeCell ref="O3:P3"/>
    <mergeCell ref="B9:C9"/>
    <mergeCell ref="N9:R9"/>
    <mergeCell ref="J13:N13"/>
    <mergeCell ref="R13:S13"/>
    <mergeCell ref="J15:N15"/>
    <mergeCell ref="R15:S15"/>
    <mergeCell ref="B17:D17"/>
    <mergeCell ref="J17:N17"/>
    <mergeCell ref="R17:S17"/>
    <mergeCell ref="B41:C41"/>
    <mergeCell ref="N41:R41"/>
    <mergeCell ref="H19:P19"/>
    <mergeCell ref="R19:S19"/>
    <mergeCell ref="R21:S21"/>
    <mergeCell ref="B24:S25"/>
    <mergeCell ref="J28:J30"/>
    <mergeCell ref="L28:L30"/>
    <mergeCell ref="N28:N30"/>
    <mergeCell ref="P28:P30"/>
    <mergeCell ref="D29:D30"/>
    <mergeCell ref="F29:F30"/>
    <mergeCell ref="B39:C39"/>
    <mergeCell ref="D39:H39"/>
    <mergeCell ref="N39:R39"/>
    <mergeCell ref="R33:S33"/>
    <mergeCell ref="B34:S35"/>
    <mergeCell ref="H21:P21"/>
    <mergeCell ref="H29:H30"/>
    <mergeCell ref="B37:C37"/>
    <mergeCell ref="D37:H37"/>
    <mergeCell ref="P37:R37"/>
    <mergeCell ref="B49:D49"/>
    <mergeCell ref="J49:N49"/>
    <mergeCell ref="R49:S49"/>
    <mergeCell ref="B43:D43"/>
    <mergeCell ref="R43:S43"/>
    <mergeCell ref="B45:D45"/>
    <mergeCell ref="J47:N47"/>
    <mergeCell ref="R47:S47"/>
    <mergeCell ref="J45:N45"/>
    <mergeCell ref="R45:S45"/>
    <mergeCell ref="R97:S97"/>
    <mergeCell ref="B98:S99"/>
    <mergeCell ref="B88:S89"/>
    <mergeCell ref="J92:J94"/>
    <mergeCell ref="L92:L94"/>
    <mergeCell ref="N92:N94"/>
    <mergeCell ref="P92:P94"/>
    <mergeCell ref="D93:D94"/>
    <mergeCell ref="F93:F94"/>
    <mergeCell ref="H93:H94"/>
    <mergeCell ref="H51:P51"/>
    <mergeCell ref="R51:S51"/>
    <mergeCell ref="H53:P53"/>
    <mergeCell ref="R53:S53"/>
    <mergeCell ref="B69:C69"/>
    <mergeCell ref="D69:H69"/>
    <mergeCell ref="P69:R69"/>
    <mergeCell ref="R65:S65"/>
    <mergeCell ref="B66:S67"/>
    <mergeCell ref="B56:S57"/>
    <mergeCell ref="J60:J62"/>
    <mergeCell ref="L60:L62"/>
    <mergeCell ref="N60:N62"/>
    <mergeCell ref="P60:P62"/>
    <mergeCell ref="D61:D62"/>
    <mergeCell ref="F61:F62"/>
    <mergeCell ref="H61:H62"/>
    <mergeCell ref="N71:R71"/>
    <mergeCell ref="B73:C73"/>
    <mergeCell ref="N73:R73"/>
    <mergeCell ref="B75:D75"/>
    <mergeCell ref="R75:S75"/>
    <mergeCell ref="B77:D77"/>
    <mergeCell ref="J77:N77"/>
    <mergeCell ref="R77:S77"/>
    <mergeCell ref="B71:C71"/>
    <mergeCell ref="D71:H71"/>
    <mergeCell ref="R85:S85"/>
    <mergeCell ref="J79:N79"/>
    <mergeCell ref="R79:S79"/>
    <mergeCell ref="B81:D81"/>
    <mergeCell ref="J81:N81"/>
    <mergeCell ref="R81:S81"/>
    <mergeCell ref="H83:P83"/>
    <mergeCell ref="R83:S83"/>
    <mergeCell ref="H85:P85"/>
  </mergeCells>
  <conditionalFormatting sqref="D9 D41 D73">
    <cfRule type="cellIs" dxfId="316" priority="38"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315" priority="40" stopIfTrue="1" operator="equal">
      <formula>0</formula>
    </cfRule>
  </conditionalFormatting>
  <conditionalFormatting sqref="S5 S37 S69">
    <cfRule type="cellIs" dxfId="314" priority="39" stopIfTrue="1" operator="equal">
      <formula>0</formula>
    </cfRule>
  </conditionalFormatting>
  <dataValidations count="1">
    <dataValidation type="list" allowBlank="1" showInputMessage="1" showErrorMessage="1" sqref="S7 S71 S39" xr:uid="{00000000-0002-0000-0D00-000000000000}">
      <formula1>$T$7:$T$9</formula1>
    </dataValidation>
  </dataValidations>
  <printOptions horizontalCentered="1"/>
  <pageMargins left="0" right="0" top="0.75" bottom="0" header="0.5" footer="0.16"/>
  <pageSetup scale="52" orientation="portrait" r:id="rId1"/>
  <headerFooter>
    <oddHeader xml:space="preserve">&amp;CIncome Analysis Worksheet </oddHeader>
  </headerFooter>
  <ignoredErrors>
    <ignoredError sqref="F29 H29 F61 H61 F93 H93"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A50"/>
  <sheetViews>
    <sheetView showGridLines="0" zoomScale="90" zoomScaleNormal="90" workbookViewId="0">
      <selection activeCell="W9" sqref="W9"/>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85546875" style="379" customWidth="1"/>
    <col min="13" max="13" width="2.7109375" style="379" customWidth="1"/>
    <col min="14" max="14" width="1.28515625" style="379" customWidth="1"/>
    <col min="15" max="15" width="14.42578125" style="379" customWidth="1"/>
    <col min="16" max="17" width="8.85546875" style="380"/>
    <col min="18" max="18" width="14.7109375" style="380" customWidth="1"/>
    <col min="19" max="19" width="8.85546875" style="380"/>
    <col min="20" max="20" width="1.85546875" style="381" customWidth="1"/>
    <col min="21" max="21" width="8.85546875" style="381"/>
    <col min="22" max="22" width="2.28515625" style="385" customWidth="1"/>
    <col min="23" max="27" width="8.85546875" style="378"/>
    <col min="28" max="16384" width="8.85546875" style="379"/>
  </cols>
  <sheetData>
    <row r="1" spans="2:25" x14ac:dyDescent="0.2">
      <c r="B1" s="1123" t="s">
        <v>238</v>
      </c>
      <c r="C1" s="1123"/>
      <c r="D1" s="1123"/>
      <c r="G1" s="377" t="s">
        <v>105</v>
      </c>
      <c r="H1" s="1050" t="str">
        <f>IF(Input!C1=0,"",Input!C1)</f>
        <v/>
      </c>
      <c r="I1" s="1050"/>
      <c r="J1" s="1051" t="s">
        <v>37</v>
      </c>
      <c r="K1" s="1051"/>
      <c r="L1" s="359"/>
      <c r="M1" s="1117" t="str">
        <f>IF(Input!I5=0,"",Input!I5)</f>
        <v/>
      </c>
      <c r="N1" s="1117"/>
      <c r="O1" s="1117"/>
      <c r="P1" s="385"/>
      <c r="Q1" s="385"/>
      <c r="R1" s="385"/>
      <c r="S1" s="385"/>
      <c r="T1" s="386"/>
      <c r="U1" s="386"/>
    </row>
    <row r="2" spans="2:25" ht="14.45" customHeight="1" x14ac:dyDescent="0.2">
      <c r="B2" s="1123"/>
      <c r="C2" s="1123"/>
      <c r="D2" s="1123"/>
      <c r="F2" s="1124" t="s">
        <v>104</v>
      </c>
      <c r="G2" s="1124"/>
      <c r="H2" s="1052" t="str">
        <f>IF(Input!C3=0,"",Input!C3)</f>
        <v/>
      </c>
      <c r="I2" s="1052"/>
      <c r="J2" s="1051" t="s">
        <v>90</v>
      </c>
      <c r="K2" s="1051"/>
      <c r="L2" s="359"/>
      <c r="M2" s="1053" t="str">
        <f>IF(Input!I1=0,"",Input!I1)</f>
        <v/>
      </c>
      <c r="N2" s="1053"/>
      <c r="O2" s="1053"/>
      <c r="P2" s="385"/>
      <c r="Q2" s="385"/>
      <c r="R2" s="385"/>
      <c r="S2" s="385"/>
      <c r="T2" s="386"/>
      <c r="U2" s="386"/>
    </row>
    <row r="3" spans="2:25" ht="16.149999999999999" customHeight="1" x14ac:dyDescent="0.25">
      <c r="B3" s="1123"/>
      <c r="C3" s="1123"/>
      <c r="D3" s="1123"/>
      <c r="E3" s="382"/>
      <c r="F3" s="1051" t="s">
        <v>89</v>
      </c>
      <c r="G3" s="1051"/>
      <c r="H3" s="1052" t="str">
        <f>IF(Input!G1=0,"",Input!G1)</f>
        <v/>
      </c>
      <c r="I3" s="1052"/>
      <c r="J3" s="1051" t="s">
        <v>36</v>
      </c>
      <c r="K3" s="1051"/>
      <c r="L3" s="359"/>
      <c r="M3" s="1116" t="str">
        <f>IF(Input!C5=0,"",Input!C5)</f>
        <v/>
      </c>
      <c r="N3" s="1116"/>
      <c r="O3" s="1116"/>
      <c r="P3" s="384"/>
      <c r="Q3" s="385"/>
      <c r="R3" s="384"/>
      <c r="S3" s="385"/>
      <c r="T3" s="386"/>
      <c r="U3" s="386"/>
      <c r="X3" s="432"/>
      <c r="Y3" s="432"/>
    </row>
    <row r="4" spans="2:25" s="378" customFormat="1" ht="7.15" customHeight="1" x14ac:dyDescent="0.25">
      <c r="B4" s="430"/>
      <c r="C4" s="430"/>
      <c r="D4" s="430"/>
      <c r="E4" s="431"/>
      <c r="F4" s="431"/>
      <c r="G4" s="385"/>
      <c r="H4" s="385"/>
      <c r="J4" s="432"/>
      <c r="K4" s="433"/>
      <c r="L4" s="433"/>
      <c r="M4" s="433"/>
      <c r="N4" s="433"/>
      <c r="O4" s="434"/>
      <c r="P4" s="384"/>
      <c r="Q4" s="385"/>
      <c r="R4" s="384"/>
      <c r="S4" s="385"/>
      <c r="T4" s="386"/>
      <c r="U4" s="386"/>
      <c r="V4" s="385"/>
      <c r="X4" s="432"/>
      <c r="Y4" s="432"/>
    </row>
    <row r="5" spans="2:25" ht="21" customHeight="1" x14ac:dyDescent="0.25">
      <c r="B5" s="1121"/>
      <c r="C5" s="1121"/>
      <c r="D5" s="1121"/>
      <c r="E5" s="1121"/>
      <c r="F5" s="388" t="s">
        <v>103</v>
      </c>
      <c r="G5" s="269">
        <f>Input!$C$9</f>
        <v>2023</v>
      </c>
      <c r="H5" s="388" t="s">
        <v>103</v>
      </c>
      <c r="I5" s="390">
        <f>G5-1</f>
        <v>2022</v>
      </c>
      <c r="J5" s="266"/>
      <c r="K5" s="391"/>
      <c r="L5" s="391"/>
      <c r="M5" s="266"/>
      <c r="N5" s="266"/>
      <c r="O5" s="392"/>
      <c r="P5" s="385"/>
      <c r="Q5" s="385"/>
      <c r="R5" s="385"/>
      <c r="S5" s="385"/>
      <c r="T5" s="386"/>
      <c r="U5" s="386"/>
    </row>
    <row r="6" spans="2:25" ht="6.6" customHeight="1" x14ac:dyDescent="0.2">
      <c r="B6" s="1121"/>
      <c r="C6" s="1121"/>
      <c r="D6" s="1121"/>
      <c r="E6" s="1121"/>
      <c r="F6" s="393"/>
      <c r="G6" s="394"/>
      <c r="H6" s="266"/>
      <c r="I6" s="394"/>
      <c r="J6" s="266"/>
      <c r="K6" s="391"/>
      <c r="L6" s="391"/>
      <c r="M6" s="266"/>
      <c r="N6" s="266"/>
      <c r="O6" s="392"/>
      <c r="P6" s="385"/>
      <c r="Q6" s="508"/>
      <c r="R6" s="508"/>
      <c r="S6" s="508"/>
      <c r="T6" s="508"/>
      <c r="U6" s="508"/>
      <c r="V6" s="508"/>
      <c r="W6" s="508"/>
    </row>
    <row r="7" spans="2:25" x14ac:dyDescent="0.2">
      <c r="B7" s="322" t="s">
        <v>132</v>
      </c>
      <c r="C7" s="1119" t="s">
        <v>196</v>
      </c>
      <c r="D7" s="1119"/>
      <c r="E7" s="1120" t="s">
        <v>194</v>
      </c>
      <c r="F7" s="1120"/>
      <c r="G7" s="209"/>
      <c r="H7" s="51"/>
      <c r="I7" s="209"/>
      <c r="J7" s="51"/>
      <c r="K7" s="362"/>
      <c r="L7" s="362"/>
      <c r="M7" s="383"/>
      <c r="N7" s="383"/>
      <c r="O7" s="395"/>
      <c r="P7" s="385"/>
      <c r="Q7" s="508"/>
      <c r="R7" s="508"/>
      <c r="S7" s="1114" t="s">
        <v>253</v>
      </c>
      <c r="T7" s="1114"/>
      <c r="U7" s="1114"/>
      <c r="V7" s="1114"/>
      <c r="W7" s="1114"/>
    </row>
    <row r="8" spans="2:25" x14ac:dyDescent="0.2">
      <c r="B8" s="1122"/>
      <c r="C8" s="1119" t="s">
        <v>188</v>
      </c>
      <c r="D8" s="1119"/>
      <c r="E8" s="1120" t="s">
        <v>195</v>
      </c>
      <c r="F8" s="1120"/>
      <c r="G8" s="210"/>
      <c r="H8" s="51"/>
      <c r="I8" s="210"/>
      <c r="J8" s="51"/>
      <c r="K8" s="362"/>
      <c r="L8" s="362"/>
      <c r="M8" s="383"/>
      <c r="N8" s="383"/>
      <c r="O8" s="395"/>
      <c r="P8" s="385"/>
      <c r="Q8" s="508"/>
      <c r="R8" s="508"/>
      <c r="S8" s="509">
        <v>2023</v>
      </c>
      <c r="T8" s="509"/>
      <c r="U8" s="509">
        <v>2022</v>
      </c>
      <c r="V8" s="509"/>
      <c r="W8" s="509">
        <v>2021</v>
      </c>
    </row>
    <row r="9" spans="2:25" x14ac:dyDescent="0.2">
      <c r="B9" s="1122"/>
      <c r="C9" s="1119" t="s">
        <v>189</v>
      </c>
      <c r="D9" s="1119"/>
      <c r="E9" s="1120" t="s">
        <v>194</v>
      </c>
      <c r="F9" s="1120"/>
      <c r="G9" s="210"/>
      <c r="H9" s="51"/>
      <c r="I9" s="210"/>
      <c r="J9" s="51"/>
      <c r="K9" s="362"/>
      <c r="L9" s="362"/>
      <c r="M9" s="383"/>
      <c r="N9" s="383"/>
      <c r="O9" s="395"/>
      <c r="P9" s="385"/>
      <c r="Q9" s="1118" t="s">
        <v>196</v>
      </c>
      <c r="R9" s="1118"/>
      <c r="S9" s="510">
        <v>21</v>
      </c>
      <c r="T9" s="408"/>
      <c r="U9" s="510">
        <v>22</v>
      </c>
      <c r="V9" s="509"/>
      <c r="W9" s="510">
        <v>22</v>
      </c>
    </row>
    <row r="10" spans="2:25" x14ac:dyDescent="0.2">
      <c r="B10" s="1122"/>
      <c r="C10" s="1119" t="s">
        <v>206</v>
      </c>
      <c r="D10" s="1119"/>
      <c r="E10" s="1120" t="s">
        <v>194</v>
      </c>
      <c r="F10" s="1120"/>
      <c r="G10" s="210"/>
      <c r="H10" s="52"/>
      <c r="I10" s="210"/>
      <c r="J10" s="51"/>
      <c r="K10" s="362"/>
      <c r="L10" s="362"/>
      <c r="M10" s="1073" t="s">
        <v>255</v>
      </c>
      <c r="N10" s="383"/>
      <c r="O10" s="396"/>
      <c r="P10" s="385"/>
      <c r="Q10" s="1118" t="s">
        <v>188</v>
      </c>
      <c r="R10" s="1118"/>
      <c r="S10" s="510">
        <v>21</v>
      </c>
      <c r="T10" s="408"/>
      <c r="U10" s="510">
        <v>22</v>
      </c>
      <c r="V10" s="509"/>
      <c r="W10" s="510">
        <v>22</v>
      </c>
    </row>
    <row r="11" spans="2:25" ht="13.9" customHeight="1" x14ac:dyDescent="0.2">
      <c r="B11" s="1122"/>
      <c r="C11" s="1119" t="s">
        <v>207</v>
      </c>
      <c r="D11" s="1119"/>
      <c r="E11" s="1120" t="s">
        <v>194</v>
      </c>
      <c r="F11" s="1120"/>
      <c r="G11" s="210"/>
      <c r="H11" s="51"/>
      <c r="I11" s="210"/>
      <c r="J11" s="51"/>
      <c r="K11" s="362"/>
      <c r="L11" s="362"/>
      <c r="M11" s="1073"/>
      <c r="N11" s="383"/>
      <c r="O11" s="395"/>
      <c r="P11" s="385"/>
      <c r="Q11" s="1118" t="s">
        <v>189</v>
      </c>
      <c r="R11" s="1118"/>
      <c r="S11" s="510">
        <v>18</v>
      </c>
      <c r="T11" s="408"/>
      <c r="U11" s="510">
        <v>20</v>
      </c>
      <c r="V11" s="509"/>
      <c r="W11" s="510">
        <v>20</v>
      </c>
    </row>
    <row r="12" spans="2:25" ht="14.45" customHeight="1" x14ac:dyDescent="0.2">
      <c r="B12" s="323"/>
      <c r="C12" s="1119" t="s">
        <v>208</v>
      </c>
      <c r="D12" s="1119"/>
      <c r="E12" s="1120" t="s">
        <v>194</v>
      </c>
      <c r="F12" s="1120"/>
      <c r="G12" s="210"/>
      <c r="H12" s="51"/>
      <c r="I12" s="210"/>
      <c r="J12" s="51"/>
      <c r="K12" s="362"/>
      <c r="L12" s="362"/>
      <c r="M12" s="1073"/>
      <c r="N12" s="512"/>
      <c r="O12" s="396"/>
      <c r="P12" s="385"/>
      <c r="Q12" s="1118" t="s">
        <v>206</v>
      </c>
      <c r="R12" s="1118"/>
      <c r="S12" s="510">
        <v>9</v>
      </c>
      <c r="T12" s="408"/>
      <c r="U12" s="510">
        <v>9</v>
      </c>
      <c r="V12" s="509"/>
      <c r="W12" s="510">
        <v>9</v>
      </c>
    </row>
    <row r="13" spans="2:25" x14ac:dyDescent="0.2">
      <c r="B13" s="323"/>
      <c r="C13" s="1119" t="s">
        <v>209</v>
      </c>
      <c r="D13" s="1119"/>
      <c r="E13" s="1120" t="s">
        <v>194</v>
      </c>
      <c r="F13" s="1120"/>
      <c r="G13" s="210"/>
      <c r="H13" s="51"/>
      <c r="I13" s="210"/>
      <c r="J13" s="51"/>
      <c r="K13" s="362"/>
      <c r="L13" s="362"/>
      <c r="M13" s="1073"/>
      <c r="O13" s="396"/>
      <c r="P13" s="385"/>
      <c r="Q13" s="1118" t="s">
        <v>207</v>
      </c>
      <c r="R13" s="1118"/>
      <c r="S13" s="511">
        <v>12</v>
      </c>
      <c r="T13" s="408"/>
      <c r="U13" s="510">
        <v>12</v>
      </c>
      <c r="V13" s="509"/>
      <c r="W13" s="510">
        <v>12</v>
      </c>
    </row>
    <row r="14" spans="2:25" x14ac:dyDescent="0.2">
      <c r="B14" s="323"/>
      <c r="C14" s="1119" t="s">
        <v>210</v>
      </c>
      <c r="D14" s="1119"/>
      <c r="E14" s="1120" t="s">
        <v>194</v>
      </c>
      <c r="F14" s="1120"/>
      <c r="G14" s="210"/>
      <c r="H14" s="51"/>
      <c r="I14" s="210"/>
      <c r="J14" s="51"/>
      <c r="K14" s="53" t="s">
        <v>109</v>
      </c>
      <c r="L14" s="53"/>
      <c r="M14" s="1073"/>
      <c r="O14" s="53" t="s">
        <v>111</v>
      </c>
      <c r="P14" s="385"/>
      <c r="Q14" s="1115" t="s">
        <v>208</v>
      </c>
      <c r="R14" s="1115"/>
      <c r="S14" s="507">
        <v>16</v>
      </c>
      <c r="T14" s="408"/>
      <c r="U14" s="507">
        <v>16</v>
      </c>
      <c r="V14" s="509"/>
      <c r="W14" s="507">
        <v>16</v>
      </c>
    </row>
    <row r="15" spans="2:25" ht="15" customHeight="1" x14ac:dyDescent="0.2">
      <c r="B15" s="323"/>
      <c r="C15" s="1119" t="s">
        <v>86</v>
      </c>
      <c r="D15" s="1119"/>
      <c r="E15" s="1120" t="s">
        <v>194</v>
      </c>
      <c r="F15" s="1120"/>
      <c r="G15" s="210"/>
      <c r="H15" s="51"/>
      <c r="I15" s="210"/>
      <c r="J15" s="51"/>
      <c r="K15" s="11" t="s">
        <v>110</v>
      </c>
      <c r="L15" s="11"/>
      <c r="M15" s="1073"/>
      <c r="O15" s="271" t="s">
        <v>68</v>
      </c>
      <c r="P15" s="385"/>
      <c r="Q15" s="1115" t="s">
        <v>209</v>
      </c>
      <c r="R15" s="1115"/>
      <c r="S15" s="1111" t="s">
        <v>251</v>
      </c>
      <c r="T15" s="408"/>
      <c r="U15" s="1111" t="s">
        <v>252</v>
      </c>
      <c r="V15" s="509"/>
      <c r="W15" s="1111" t="s">
        <v>252</v>
      </c>
    </row>
    <row r="16" spans="2:25" ht="16.899999999999999" customHeight="1" thickBot="1" x14ac:dyDescent="0.25">
      <c r="B16" s="324"/>
      <c r="C16" s="54"/>
      <c r="D16" s="1128" t="s">
        <v>20</v>
      </c>
      <c r="E16" s="1128"/>
      <c r="F16" s="55"/>
      <c r="G16" s="258" t="str">
        <f>IF((SUMIF(G7:G15,"&gt;0")-SUMIF(G7:G15,"&lt;0"))=0,"",SUM(G7:G15))</f>
        <v/>
      </c>
      <c r="H16" s="368"/>
      <c r="I16" s="258" t="str">
        <f>IF((SUMIF(I7:I15,"&gt;0")-SUMIF(I7:I15,"&lt;0"))=0,"",SUM(I7:I15))</f>
        <v/>
      </c>
      <c r="J16" s="2"/>
      <c r="K16" s="361" t="str">
        <f>IF(AND(I16="",G16=""),"",IF(G16="","",IF(G16&lt;I16,12,IF(I16="",12,24))))</f>
        <v/>
      </c>
      <c r="L16" s="365"/>
      <c r="M16" s="1073"/>
      <c r="O16" s="293" t="str">
        <f>IF(K16="","",IF(K16=12,G16/12,(G16+I16)/24))</f>
        <v/>
      </c>
      <c r="P16" s="385"/>
      <c r="Q16" s="1115"/>
      <c r="R16" s="1115"/>
      <c r="S16" s="1112"/>
      <c r="T16" s="533" t="e">
        <f>IF(AND(#REF!="x",H18="x",#REF!="x"),0,"")</f>
        <v>#REF!</v>
      </c>
      <c r="U16" s="1112"/>
      <c r="V16" s="509"/>
      <c r="W16" s="1112"/>
    </row>
    <row r="17" spans="1:27" ht="15.75" thickTop="1" thickBot="1" x14ac:dyDescent="0.25">
      <c r="B17" s="324"/>
      <c r="C17" s="54"/>
      <c r="D17" s="1129" t="s">
        <v>211</v>
      </c>
      <c r="E17" s="1129"/>
      <c r="F17" s="1129"/>
      <c r="G17" s="1129"/>
      <c r="H17" s="1129"/>
      <c r="I17" s="1129"/>
      <c r="J17" s="1129"/>
      <c r="K17" s="1129"/>
      <c r="L17" s="515"/>
      <c r="M17" s="1074"/>
      <c r="O17" s="411"/>
      <c r="P17" s="385"/>
      <c r="Q17" s="1115"/>
      <c r="R17" s="1115"/>
      <c r="S17" s="1113"/>
      <c r="T17" s="533"/>
      <c r="U17" s="1113"/>
      <c r="V17" s="509"/>
      <c r="W17" s="1113"/>
    </row>
    <row r="18" spans="1:27" s="380" customFormat="1" ht="17.45" customHeight="1" thickBot="1" x14ac:dyDescent="0.3">
      <c r="A18" s="378"/>
      <c r="B18" s="324"/>
      <c r="C18" s="54"/>
      <c r="D18" s="1125"/>
      <c r="E18" s="1125"/>
      <c r="F18" s="1125"/>
      <c r="G18" s="1125"/>
      <c r="H18" s="398"/>
      <c r="I18" s="399"/>
      <c r="J18" s="399"/>
      <c r="K18" s="514" t="s">
        <v>29</v>
      </c>
      <c r="L18" s="521"/>
      <c r="M18" s="562"/>
      <c r="N18" s="514"/>
      <c r="O18" s="410" t="str">
        <f>IF(O16="","",IF(M18="X","",O16-O17))</f>
        <v/>
      </c>
      <c r="P18" s="385"/>
      <c r="Q18" s="1115" t="s">
        <v>214</v>
      </c>
      <c r="R18" s="1115"/>
      <c r="S18" s="1111" t="s">
        <v>251</v>
      </c>
      <c r="T18" s="533"/>
      <c r="U18" s="1111" t="s">
        <v>251</v>
      </c>
      <c r="V18" s="1114"/>
      <c r="W18" s="1111" t="s">
        <v>251</v>
      </c>
      <c r="X18" s="385"/>
      <c r="Y18" s="385"/>
      <c r="Z18" s="385"/>
      <c r="AA18" s="385"/>
    </row>
    <row r="19" spans="1:27" s="380" customFormat="1" ht="4.9000000000000004" customHeight="1" x14ac:dyDescent="0.25">
      <c r="A19" s="378"/>
      <c r="B19" s="325"/>
      <c r="C19" s="257"/>
      <c r="D19" s="387"/>
      <c r="E19" s="387"/>
      <c r="F19" s="387"/>
      <c r="G19" s="400"/>
      <c r="H19" s="400"/>
      <c r="I19" s="400"/>
      <c r="J19" s="400"/>
      <c r="K19" s="401"/>
      <c r="L19" s="401"/>
      <c r="M19" s="401"/>
      <c r="N19" s="401"/>
      <c r="O19" s="327"/>
      <c r="P19" s="385"/>
      <c r="Q19" s="1115"/>
      <c r="R19" s="1115"/>
      <c r="S19" s="1112"/>
      <c r="T19" s="533"/>
      <c r="U19" s="1112"/>
      <c r="V19" s="1114"/>
      <c r="W19" s="1112"/>
      <c r="X19" s="385"/>
      <c r="Y19" s="385"/>
      <c r="Z19" s="385"/>
      <c r="AA19" s="385"/>
    </row>
    <row r="20" spans="1:27" s="380" customFormat="1" ht="15" customHeight="1" x14ac:dyDescent="0.25">
      <c r="A20" s="378"/>
      <c r="B20" s="326" t="s">
        <v>34</v>
      </c>
      <c r="C20" s="56"/>
      <c r="D20" s="402" t="s">
        <v>212</v>
      </c>
      <c r="E20" s="53" t="s">
        <v>85</v>
      </c>
      <c r="F20" s="53"/>
      <c r="G20" s="273"/>
      <c r="H20" s="368"/>
      <c r="I20" s="273"/>
      <c r="J20" s="403"/>
      <c r="K20" s="181"/>
      <c r="L20" s="181"/>
      <c r="M20" s="181"/>
      <c r="N20" s="181"/>
      <c r="O20" s="272"/>
      <c r="P20" s="385"/>
      <c r="Q20" s="1115"/>
      <c r="R20" s="1115"/>
      <c r="S20" s="1112"/>
      <c r="T20" s="533"/>
      <c r="U20" s="1112"/>
      <c r="V20" s="1114"/>
      <c r="W20" s="1112"/>
      <c r="X20" s="385"/>
      <c r="Y20" s="385"/>
      <c r="Z20" s="385"/>
      <c r="AA20" s="385"/>
    </row>
    <row r="21" spans="1:27" s="380" customFormat="1" x14ac:dyDescent="0.2">
      <c r="A21" s="378"/>
      <c r="B21" s="1126"/>
      <c r="C21" s="1126"/>
      <c r="D21" s="1126"/>
      <c r="E21" s="1126"/>
      <c r="F21" s="1126"/>
      <c r="G21" s="1126"/>
      <c r="H21" s="1126"/>
      <c r="I21" s="1126"/>
      <c r="J21" s="1126"/>
      <c r="K21" s="1126"/>
      <c r="L21" s="1126"/>
      <c r="M21" s="1126"/>
      <c r="N21" s="1126"/>
      <c r="O21" s="1126"/>
      <c r="P21" s="385"/>
      <c r="Q21" s="1115"/>
      <c r="R21" s="1115"/>
      <c r="S21" s="1113"/>
      <c r="T21" s="533"/>
      <c r="U21" s="1113"/>
      <c r="V21" s="1114"/>
      <c r="W21" s="1113"/>
      <c r="X21" s="385"/>
      <c r="Y21" s="385"/>
      <c r="Z21" s="385"/>
      <c r="AA21" s="385"/>
    </row>
    <row r="22" spans="1:27" s="380" customFormat="1" x14ac:dyDescent="0.2">
      <c r="A22" s="378"/>
      <c r="B22" s="1126"/>
      <c r="C22" s="1126"/>
      <c r="D22" s="1126"/>
      <c r="E22" s="1126"/>
      <c r="F22" s="1126"/>
      <c r="G22" s="1126"/>
      <c r="H22" s="1126"/>
      <c r="I22" s="1126"/>
      <c r="J22" s="1126"/>
      <c r="K22" s="1126"/>
      <c r="L22" s="1126"/>
      <c r="M22" s="1126"/>
      <c r="N22" s="1126"/>
      <c r="O22" s="1126"/>
      <c r="P22" s="385"/>
      <c r="Q22" s="385"/>
      <c r="R22" s="385"/>
      <c r="S22" s="385"/>
      <c r="T22" s="386"/>
      <c r="U22" s="386"/>
      <c r="V22" s="385"/>
      <c r="W22" s="385"/>
      <c r="X22" s="385"/>
      <c r="Y22" s="385"/>
      <c r="Z22" s="385"/>
      <c r="AA22" s="385"/>
    </row>
    <row r="23" spans="1:27" s="380" customFormat="1" ht="37.9" customHeight="1" x14ac:dyDescent="0.2">
      <c r="A23" s="378"/>
      <c r="B23" s="1126"/>
      <c r="C23" s="1126"/>
      <c r="D23" s="1126"/>
      <c r="E23" s="1126"/>
      <c r="F23" s="1126"/>
      <c r="G23" s="1126"/>
      <c r="H23" s="1126"/>
      <c r="I23" s="1126"/>
      <c r="J23" s="1126"/>
      <c r="K23" s="1126"/>
      <c r="L23" s="1126"/>
      <c r="M23" s="1126"/>
      <c r="N23" s="1126"/>
      <c r="O23" s="1126"/>
      <c r="P23" s="385"/>
      <c r="Q23" s="385"/>
      <c r="R23" s="385"/>
      <c r="S23" s="385"/>
      <c r="T23" s="386"/>
      <c r="U23" s="386"/>
      <c r="V23" s="385"/>
      <c r="W23" s="385"/>
      <c r="X23" s="385"/>
      <c r="Y23" s="385"/>
      <c r="Z23" s="385"/>
      <c r="AA23" s="385"/>
    </row>
    <row r="24" spans="1:27" s="380" customFormat="1" ht="19.899999999999999" customHeight="1" x14ac:dyDescent="0.2">
      <c r="A24" s="378"/>
      <c r="B24" s="1127" t="s">
        <v>154</v>
      </c>
      <c r="C24" s="1127"/>
      <c r="D24" s="1127"/>
      <c r="E24" s="1127"/>
      <c r="F24" s="1127"/>
      <c r="G24" s="1127"/>
      <c r="H24" s="1127"/>
      <c r="I24" s="1127"/>
      <c r="J24" s="1127"/>
      <c r="K24" s="1127"/>
      <c r="L24" s="1127"/>
      <c r="M24" s="1127"/>
      <c r="N24" s="1127"/>
      <c r="O24" s="1127"/>
      <c r="P24" s="385"/>
      <c r="Q24" s="385"/>
      <c r="R24" s="385"/>
      <c r="S24" s="385"/>
      <c r="T24" s="386"/>
      <c r="U24" s="386"/>
      <c r="V24" s="385"/>
      <c r="W24" s="385"/>
      <c r="X24" s="385"/>
      <c r="Y24" s="385"/>
      <c r="Z24" s="385"/>
      <c r="AA24" s="385"/>
    </row>
    <row r="25" spans="1:27" ht="6" customHeight="1" x14ac:dyDescent="0.2">
      <c r="B25" s="378"/>
      <c r="C25" s="378"/>
      <c r="D25" s="378"/>
      <c r="E25" s="378"/>
      <c r="F25" s="378"/>
      <c r="G25" s="378"/>
      <c r="H25" s="378"/>
      <c r="I25" s="378"/>
      <c r="J25" s="378"/>
      <c r="K25" s="378"/>
      <c r="L25" s="378"/>
      <c r="M25" s="378"/>
      <c r="N25" s="378"/>
      <c r="O25" s="378"/>
      <c r="P25" s="385"/>
      <c r="Q25" s="385"/>
      <c r="R25" s="385"/>
      <c r="S25" s="385"/>
      <c r="T25" s="386"/>
      <c r="U25" s="386"/>
      <c r="W25" s="385"/>
    </row>
    <row r="26" spans="1:27" x14ac:dyDescent="0.2">
      <c r="B26" s="378"/>
      <c r="C26" s="378"/>
      <c r="D26" s="378"/>
      <c r="E26" s="378"/>
      <c r="F26" s="378"/>
      <c r="G26" s="378"/>
      <c r="H26" s="378"/>
      <c r="I26" s="378"/>
      <c r="J26" s="378"/>
      <c r="K26" s="378"/>
      <c r="L26" s="378"/>
      <c r="M26" s="378"/>
      <c r="N26" s="378"/>
      <c r="O26" s="378"/>
      <c r="P26" s="385"/>
      <c r="Q26" s="385"/>
      <c r="R26" s="385"/>
      <c r="S26" s="385"/>
      <c r="T26" s="386"/>
      <c r="U26" s="386"/>
      <c r="W26" s="385"/>
    </row>
    <row r="27" spans="1:27" s="397" customFormat="1" x14ac:dyDescent="0.2">
      <c r="B27" s="397">
        <f>B8</f>
        <v>0</v>
      </c>
      <c r="D27" s="560" t="str">
        <f>G16</f>
        <v/>
      </c>
      <c r="G27" s="560" t="str">
        <f>I16</f>
        <v/>
      </c>
      <c r="I27" s="559" t="str">
        <f>O18</f>
        <v/>
      </c>
      <c r="K27" s="397">
        <f>B21</f>
        <v>0</v>
      </c>
    </row>
    <row r="28" spans="1:27" s="397" customFormat="1" x14ac:dyDescent="0.2"/>
    <row r="29" spans="1:27" s="397" customFormat="1" x14ac:dyDescent="0.2"/>
    <row r="30" spans="1:27" s="397" customFormat="1" x14ac:dyDescent="0.2"/>
    <row r="31" spans="1:27" s="397" customFormat="1" x14ac:dyDescent="0.2"/>
    <row r="32" spans="1:27" s="397" customFormat="1" x14ac:dyDescent="0.2"/>
    <row r="33" spans="1:27" s="397" customFormat="1" x14ac:dyDescent="0.2"/>
    <row r="34" spans="1:27" x14ac:dyDescent="0.2">
      <c r="B34" s="378"/>
      <c r="C34" s="378"/>
      <c r="D34" s="378"/>
      <c r="E34" s="378"/>
      <c r="F34" s="378"/>
      <c r="G34" s="378"/>
      <c r="H34" s="378"/>
      <c r="I34" s="378"/>
      <c r="J34" s="378"/>
      <c r="K34" s="378"/>
      <c r="L34" s="378"/>
      <c r="M34" s="378"/>
      <c r="N34" s="378"/>
      <c r="O34" s="378"/>
      <c r="P34" s="385"/>
      <c r="Q34" s="385"/>
      <c r="R34" s="385"/>
      <c r="S34" s="385"/>
      <c r="T34" s="386"/>
      <c r="U34" s="386"/>
    </row>
    <row r="35" spans="1:27" s="380" customFormat="1" x14ac:dyDescent="0.2">
      <c r="A35" s="378"/>
      <c r="B35" s="378"/>
      <c r="C35" s="378"/>
      <c r="D35" s="378"/>
      <c r="E35" s="378"/>
      <c r="F35" s="378"/>
      <c r="G35" s="378"/>
      <c r="H35" s="378"/>
      <c r="I35" s="378"/>
      <c r="J35" s="378"/>
      <c r="K35" s="378"/>
      <c r="L35" s="378"/>
      <c r="M35" s="378"/>
      <c r="N35" s="378"/>
      <c r="O35" s="378"/>
      <c r="P35" s="385"/>
      <c r="Q35" s="385"/>
      <c r="R35" s="385"/>
      <c r="S35" s="385"/>
      <c r="T35" s="386"/>
      <c r="U35" s="386"/>
      <c r="V35" s="385"/>
      <c r="W35" s="378"/>
      <c r="X35" s="378"/>
      <c r="Y35" s="378"/>
      <c r="Z35" s="385"/>
      <c r="AA35" s="385"/>
    </row>
    <row r="36" spans="1:27" s="380" customFormat="1" x14ac:dyDescent="0.2">
      <c r="A36" s="378"/>
      <c r="B36" s="378"/>
      <c r="C36" s="378"/>
      <c r="D36" s="378"/>
      <c r="E36" s="378"/>
      <c r="F36" s="378"/>
      <c r="G36" s="378"/>
      <c r="H36" s="378"/>
      <c r="I36" s="378"/>
      <c r="J36" s="378"/>
      <c r="K36" s="378"/>
      <c r="L36" s="378"/>
      <c r="M36" s="378"/>
      <c r="N36" s="378"/>
      <c r="O36" s="378"/>
      <c r="P36" s="385"/>
      <c r="Q36" s="385"/>
      <c r="R36" s="385"/>
      <c r="S36" s="385"/>
      <c r="T36" s="386"/>
      <c r="U36" s="386"/>
      <c r="V36" s="385"/>
      <c r="W36" s="378"/>
      <c r="X36" s="378"/>
      <c r="Y36" s="378"/>
      <c r="Z36" s="385"/>
      <c r="AA36" s="385"/>
    </row>
    <row r="37" spans="1:27" s="378" customFormat="1" x14ac:dyDescent="0.2">
      <c r="P37" s="385"/>
      <c r="Q37" s="385"/>
      <c r="R37" s="385"/>
      <c r="S37" s="385"/>
      <c r="T37" s="386"/>
      <c r="U37" s="386"/>
      <c r="V37" s="385"/>
    </row>
    <row r="38" spans="1:27" s="378" customFormat="1" x14ac:dyDescent="0.2">
      <c r="P38" s="385"/>
      <c r="Q38" s="385"/>
      <c r="R38" s="385"/>
      <c r="S38" s="385"/>
      <c r="T38" s="386"/>
      <c r="U38" s="386"/>
      <c r="V38" s="385"/>
    </row>
    <row r="39" spans="1:27" s="378" customFormat="1" x14ac:dyDescent="0.2">
      <c r="P39" s="385"/>
      <c r="Q39" s="385"/>
      <c r="R39" s="385"/>
      <c r="S39" s="385"/>
      <c r="T39" s="386"/>
      <c r="U39" s="386"/>
      <c r="V39" s="385"/>
    </row>
    <row r="40" spans="1:27" s="378" customFormat="1" x14ac:dyDescent="0.2">
      <c r="P40" s="385"/>
      <c r="Q40" s="385"/>
      <c r="R40" s="385"/>
      <c r="S40" s="385"/>
      <c r="T40" s="386"/>
      <c r="U40" s="386"/>
      <c r="V40" s="385"/>
    </row>
    <row r="41" spans="1:27" s="378" customFormat="1" x14ac:dyDescent="0.2">
      <c r="P41" s="385"/>
      <c r="Q41" s="385"/>
      <c r="R41" s="385"/>
      <c r="S41" s="385"/>
      <c r="T41" s="386"/>
      <c r="U41" s="386"/>
      <c r="V41" s="385"/>
    </row>
    <row r="42" spans="1:27" s="378" customFormat="1" x14ac:dyDescent="0.2">
      <c r="P42" s="385"/>
      <c r="Q42" s="385"/>
      <c r="R42" s="385"/>
      <c r="S42" s="385"/>
      <c r="T42" s="386"/>
      <c r="U42" s="386"/>
      <c r="V42" s="385"/>
    </row>
    <row r="43" spans="1:27" s="378" customFormat="1" x14ac:dyDescent="0.2">
      <c r="P43" s="385"/>
      <c r="Q43" s="385"/>
      <c r="R43" s="385"/>
      <c r="S43" s="385"/>
      <c r="T43" s="386"/>
      <c r="U43" s="386"/>
      <c r="V43" s="385"/>
    </row>
    <row r="44" spans="1:27" s="378" customFormat="1" x14ac:dyDescent="0.2">
      <c r="P44" s="385"/>
      <c r="Q44" s="385"/>
      <c r="R44" s="385"/>
      <c r="S44" s="385"/>
      <c r="T44" s="386"/>
      <c r="U44" s="386"/>
      <c r="V44" s="385"/>
    </row>
    <row r="45" spans="1:27" s="378" customFormat="1" x14ac:dyDescent="0.2">
      <c r="P45" s="385"/>
      <c r="Q45" s="385"/>
      <c r="R45" s="385"/>
      <c r="S45" s="385"/>
      <c r="T45" s="386"/>
      <c r="U45" s="386"/>
      <c r="V45" s="385"/>
    </row>
    <row r="46" spans="1:27" s="378" customFormat="1" x14ac:dyDescent="0.2">
      <c r="P46" s="385"/>
      <c r="Q46" s="385"/>
      <c r="R46" s="385"/>
      <c r="S46" s="385"/>
      <c r="T46" s="386"/>
      <c r="U46" s="386"/>
      <c r="V46" s="385"/>
    </row>
    <row r="47" spans="1:27" s="378" customFormat="1" x14ac:dyDescent="0.2">
      <c r="P47" s="385"/>
      <c r="Q47" s="385"/>
      <c r="R47" s="385"/>
      <c r="S47" s="385"/>
      <c r="T47" s="386"/>
      <c r="U47" s="386"/>
      <c r="V47" s="385"/>
    </row>
    <row r="48" spans="1:27" s="378" customFormat="1" x14ac:dyDescent="0.2">
      <c r="P48" s="385"/>
      <c r="Q48" s="385"/>
      <c r="R48" s="385"/>
      <c r="S48" s="385"/>
      <c r="T48" s="386"/>
      <c r="U48" s="386"/>
      <c r="V48" s="385"/>
    </row>
    <row r="49" spans="16:22" s="378" customFormat="1" x14ac:dyDescent="0.2">
      <c r="P49" s="385"/>
      <c r="Q49" s="385"/>
      <c r="R49" s="385"/>
      <c r="S49" s="385"/>
      <c r="T49" s="386"/>
      <c r="U49" s="386"/>
      <c r="V49" s="385"/>
    </row>
    <row r="50" spans="16:22" s="378" customFormat="1" x14ac:dyDescent="0.2">
      <c r="P50" s="385"/>
      <c r="Q50" s="385"/>
      <c r="R50" s="385"/>
      <c r="S50" s="385"/>
      <c r="T50" s="386"/>
      <c r="U50" s="386"/>
      <c r="V50" s="385"/>
    </row>
  </sheetData>
  <sheetProtection selectLockedCells="1"/>
  <mergeCells count="54">
    <mergeCell ref="D18:G18"/>
    <mergeCell ref="B21:O23"/>
    <mergeCell ref="B24:O24"/>
    <mergeCell ref="C15:D15"/>
    <mergeCell ref="E15:F15"/>
    <mergeCell ref="D16:E16"/>
    <mergeCell ref="D17:K17"/>
    <mergeCell ref="E10:F10"/>
    <mergeCell ref="C13:D13"/>
    <mergeCell ref="E13:F13"/>
    <mergeCell ref="J3:K3"/>
    <mergeCell ref="B1:D3"/>
    <mergeCell ref="F2:G2"/>
    <mergeCell ref="F3:G3"/>
    <mergeCell ref="J2:K2"/>
    <mergeCell ref="J1:K1"/>
    <mergeCell ref="H1:I1"/>
    <mergeCell ref="H2:I2"/>
    <mergeCell ref="C14:D14"/>
    <mergeCell ref="E14:F14"/>
    <mergeCell ref="C12:D12"/>
    <mergeCell ref="E12:F12"/>
    <mergeCell ref="H3:I3"/>
    <mergeCell ref="C11:D11"/>
    <mergeCell ref="B5:E6"/>
    <mergeCell ref="C7:D7"/>
    <mergeCell ref="E7:F7"/>
    <mergeCell ref="B8:B11"/>
    <mergeCell ref="C8:D8"/>
    <mergeCell ref="E8:F8"/>
    <mergeCell ref="C9:D9"/>
    <mergeCell ref="E11:F11"/>
    <mergeCell ref="E9:F9"/>
    <mergeCell ref="C10:D10"/>
    <mergeCell ref="M3:O3"/>
    <mergeCell ref="M2:O2"/>
    <mergeCell ref="M1:O1"/>
    <mergeCell ref="M10:M17"/>
    <mergeCell ref="S15:S17"/>
    <mergeCell ref="Q14:R14"/>
    <mergeCell ref="S7:W7"/>
    <mergeCell ref="Q9:R9"/>
    <mergeCell ref="Q10:R10"/>
    <mergeCell ref="Q11:R11"/>
    <mergeCell ref="Q12:R12"/>
    <mergeCell ref="Q13:R13"/>
    <mergeCell ref="U15:U17"/>
    <mergeCell ref="W15:W17"/>
    <mergeCell ref="Q15:R17"/>
    <mergeCell ref="S18:S21"/>
    <mergeCell ref="U18:U21"/>
    <mergeCell ref="W18:W21"/>
    <mergeCell ref="V18:V21"/>
    <mergeCell ref="Q18:R21"/>
  </mergeCells>
  <conditionalFormatting sqref="G7:G15 I7:I15 B8:B11 O17 B21">
    <cfRule type="cellIs" dxfId="313" priority="8" stopIfTrue="1" operator="equal">
      <formula>0</formula>
    </cfRule>
  </conditionalFormatting>
  <conditionalFormatting sqref="O18 G20 I20">
    <cfRule type="cellIs" dxfId="312" priority="7" stopIfTrue="1" operator="equal">
      <formula>0</formula>
    </cfRule>
  </conditionalFormatting>
  <dataValidations count="5">
    <dataValidation type="whole" allowBlank="1" showInputMessage="1" showErrorMessage="1" errorTitle="Negative number" error="Can not put a negative number into worksheet" sqref="G19 H19:H20 I19 J19:J20 G9:J15" xr:uid="{00000000-0002-0000-0E00-000000000000}">
      <formula1>0</formula1>
      <formula2>999999999999</formula2>
    </dataValidation>
    <dataValidation allowBlank="1" showInputMessage="1" showErrorMessage="1" errorTitle="Negative number" error="Can not put a negative number into worksheet" sqref="H18:J18 J16" xr:uid="{00000000-0002-0000-0E00-000001000000}"/>
    <dataValidation type="whole" allowBlank="1" showInputMessage="1" showErrorMessage="1" errorTitle="Negative number" error="Can not be a Negative Number" sqref="G7 I7" xr:uid="{00000000-0002-0000-0E00-000002000000}">
      <formula1>0</formula1>
      <formula2>50000000000000</formula2>
    </dataValidation>
    <dataValidation type="whole" allowBlank="1" showInputMessage="1" showErrorMessage="1" errorTitle="Negative number" error="Can not put a positve number into this cell" sqref="G8 I8" xr:uid="{00000000-0002-0000-0E00-000003000000}">
      <formula1>-100000000000000</formula1>
      <formula2>0</formula2>
    </dataValidation>
    <dataValidation allowBlank="1" showInputMessage="1" showErrorMessage="1" errorTitle="Negative number" error="Can not put a positve number into this cell" sqref="H7:H8 J7:J8" xr:uid="{00000000-0002-0000-0E00-000004000000}"/>
  </dataValidations>
  <printOptions horizontalCentered="1"/>
  <pageMargins left="0" right="0" top="0.75" bottom="0.16" header="0.5" footer="0.16"/>
  <pageSetup scale="90"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32457" r:id="rId4" name="Button 9">
              <controlPr defaultSize="0" print="0" autoFill="0" autoPict="0" macro="[0]!subject">
                <anchor moveWithCells="1" sizeWithCells="1">
                  <from>
                    <xdr:col>12</xdr:col>
                    <xdr:colOff>9525</xdr:colOff>
                    <xdr:row>4</xdr:row>
                    <xdr:rowOff>57150</xdr:rowOff>
                  </from>
                  <to>
                    <xdr:col>14</xdr:col>
                    <xdr:colOff>866775</xdr:colOff>
                    <xdr:row>5</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theme="2"/>
    <pageSetUpPr fitToPage="1"/>
  </sheetPr>
  <dimension ref="A1:W98"/>
  <sheetViews>
    <sheetView showGridLines="0" topLeftCell="A45" zoomScale="90" zoomScaleNormal="90" workbookViewId="0">
      <selection activeCell="U27" sqref="U27"/>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85546875" style="379" customWidth="1"/>
    <col min="13" max="13" width="2.42578125" style="379" customWidth="1"/>
    <col min="14" max="14" width="0.7109375" style="379" customWidth="1"/>
    <col min="15" max="15" width="14.42578125" style="379" customWidth="1"/>
    <col min="16" max="16" width="2.42578125" style="385" customWidth="1"/>
    <col min="17" max="17" width="7.42578125" style="397" customWidth="1"/>
    <col min="18" max="18" width="9" style="397" customWidth="1"/>
    <col min="19" max="21" width="8.85546875" style="378"/>
    <col min="22" max="16384" width="8.85546875" style="379"/>
  </cols>
  <sheetData>
    <row r="1" spans="2:23" x14ac:dyDescent="0.2">
      <c r="B1" s="1138" t="s">
        <v>131</v>
      </c>
      <c r="C1" s="1138"/>
      <c r="D1" s="1138"/>
      <c r="F1" s="393"/>
      <c r="G1" s="359" t="s">
        <v>105</v>
      </c>
      <c r="H1" s="1050" t="str">
        <f>IF(Input!C1=0,"",Input!C1)</f>
        <v/>
      </c>
      <c r="I1" s="1050"/>
      <c r="J1" s="1051" t="s">
        <v>37</v>
      </c>
      <c r="K1" s="1051"/>
      <c r="L1" s="1117" t="str">
        <f>IF(Input!I5=0,"",Input!I5)</f>
        <v/>
      </c>
      <c r="M1" s="1117"/>
      <c r="N1" s="1117"/>
      <c r="O1" s="1117"/>
    </row>
    <row r="2" spans="2:23" x14ac:dyDescent="0.2">
      <c r="B2" s="1138"/>
      <c r="C2" s="1138"/>
      <c r="D2" s="1138"/>
      <c r="F2" s="1051" t="s">
        <v>104</v>
      </c>
      <c r="G2" s="1051"/>
      <c r="H2" s="1052" t="str">
        <f>IF(Input!C3=0,"",Input!C3)</f>
        <v/>
      </c>
      <c r="I2" s="1052"/>
      <c r="J2" s="1051" t="s">
        <v>90</v>
      </c>
      <c r="K2" s="1051"/>
      <c r="L2" s="1053" t="str">
        <f>IF(Input!I1=0,"",Input!I1)</f>
        <v/>
      </c>
      <c r="M2" s="1053"/>
      <c r="N2" s="1053"/>
      <c r="O2" s="1053"/>
    </row>
    <row r="3" spans="2:23" ht="15.6" customHeight="1" x14ac:dyDescent="0.25">
      <c r="B3" s="1138"/>
      <c r="C3" s="1138"/>
      <c r="D3" s="1138"/>
      <c r="E3" s="382"/>
      <c r="F3" s="1051" t="s">
        <v>89</v>
      </c>
      <c r="G3" s="1051"/>
      <c r="H3" s="1052" t="str">
        <f>IF(Input!G1=0,"",Input!G1)</f>
        <v/>
      </c>
      <c r="I3" s="1052"/>
      <c r="J3" s="1051" t="s">
        <v>36</v>
      </c>
      <c r="K3" s="1051"/>
      <c r="L3" s="1116" t="str">
        <f>IF(Input!C5=0,"",Input!C5)</f>
        <v/>
      </c>
      <c r="M3" s="1116"/>
      <c r="N3" s="1116"/>
      <c r="O3" s="1116"/>
      <c r="P3" s="384"/>
      <c r="Q3" s="412"/>
    </row>
    <row r="4" spans="2:23" s="378" customFormat="1" ht="7.15" customHeight="1" x14ac:dyDescent="0.25">
      <c r="B4" s="430"/>
      <c r="C4" s="430"/>
      <c r="D4" s="430"/>
      <c r="E4" s="431"/>
      <c r="F4" s="431"/>
      <c r="G4" s="385"/>
      <c r="H4" s="385"/>
      <c r="J4" s="432"/>
      <c r="K4" s="433"/>
      <c r="L4" s="433"/>
      <c r="M4" s="433"/>
      <c r="N4" s="433"/>
      <c r="O4" s="434"/>
      <c r="P4" s="384"/>
      <c r="Q4" s="412"/>
      <c r="R4" s="397"/>
    </row>
    <row r="5" spans="2:23" ht="21" customHeight="1" x14ac:dyDescent="0.25">
      <c r="B5" s="1121"/>
      <c r="C5" s="1121"/>
      <c r="D5" s="1121"/>
      <c r="E5" s="1121"/>
      <c r="F5" s="388" t="s">
        <v>103</v>
      </c>
      <c r="G5" s="269">
        <f>Input!$C$9</f>
        <v>2023</v>
      </c>
      <c r="H5" s="388" t="s">
        <v>103</v>
      </c>
      <c r="I5" s="390">
        <f>G5-1</f>
        <v>2022</v>
      </c>
      <c r="J5" s="266"/>
      <c r="K5" s="391"/>
      <c r="L5" s="266"/>
      <c r="M5" s="266"/>
      <c r="N5" s="266"/>
      <c r="O5" s="392"/>
    </row>
    <row r="6" spans="2:23" ht="6.6" customHeight="1" x14ac:dyDescent="0.2">
      <c r="B6" s="1121"/>
      <c r="C6" s="1121"/>
      <c r="D6" s="1121"/>
      <c r="E6" s="1121"/>
      <c r="F6" s="393"/>
      <c r="G6" s="394"/>
      <c r="H6" s="266"/>
      <c r="I6" s="394"/>
      <c r="J6" s="266"/>
      <c r="K6" s="391"/>
      <c r="L6" s="266"/>
      <c r="M6" s="266"/>
      <c r="N6" s="266"/>
      <c r="O6" s="392"/>
      <c r="P6" s="615"/>
      <c r="Q6" s="624"/>
      <c r="R6" s="624"/>
      <c r="V6" s="378"/>
      <c r="W6" s="378"/>
    </row>
    <row r="7" spans="2:23" x14ac:dyDescent="0.2">
      <c r="B7" s="322" t="s">
        <v>132</v>
      </c>
      <c r="C7" s="1119" t="s">
        <v>196</v>
      </c>
      <c r="D7" s="1119"/>
      <c r="E7" s="1120" t="s">
        <v>194</v>
      </c>
      <c r="F7" s="1120"/>
      <c r="G7" s="209"/>
      <c r="H7" s="51"/>
      <c r="I7" s="209"/>
      <c r="J7" s="51"/>
      <c r="K7" s="362"/>
      <c r="L7" s="383"/>
      <c r="M7" s="383"/>
      <c r="N7" s="383"/>
      <c r="O7" s="395"/>
      <c r="P7" s="616"/>
      <c r="Q7" s="625"/>
      <c r="R7" s="625"/>
      <c r="V7" s="378"/>
      <c r="W7" s="378"/>
    </row>
    <row r="8" spans="2:23" ht="13.9" customHeight="1" x14ac:dyDescent="0.2">
      <c r="B8" s="1122"/>
      <c r="C8" s="1119" t="s">
        <v>188</v>
      </c>
      <c r="D8" s="1119"/>
      <c r="E8" s="1120" t="s">
        <v>195</v>
      </c>
      <c r="F8" s="1120"/>
      <c r="G8" s="210"/>
      <c r="H8" s="51"/>
      <c r="I8" s="210"/>
      <c r="J8" s="51"/>
      <c r="K8" s="362"/>
      <c r="L8" s="383"/>
      <c r="M8" s="383"/>
      <c r="N8" s="383"/>
      <c r="O8" s="395"/>
      <c r="P8" s="616"/>
      <c r="Q8" s="625"/>
      <c r="R8" s="625"/>
      <c r="V8" s="378"/>
      <c r="W8" s="378"/>
    </row>
    <row r="9" spans="2:23" ht="13.9" customHeight="1" x14ac:dyDescent="0.2">
      <c r="B9" s="1122"/>
      <c r="C9" s="1119" t="s">
        <v>189</v>
      </c>
      <c r="D9" s="1119"/>
      <c r="E9" s="1120" t="s">
        <v>194</v>
      </c>
      <c r="F9" s="1120"/>
      <c r="G9" s="210"/>
      <c r="H9" s="51"/>
      <c r="I9" s="210"/>
      <c r="J9" s="51"/>
      <c r="K9" s="362"/>
      <c r="L9" s="383"/>
      <c r="M9" s="383"/>
      <c r="N9" s="383"/>
      <c r="O9" s="395"/>
      <c r="P9" s="616"/>
      <c r="Q9" s="625"/>
      <c r="R9" s="625"/>
      <c r="V9" s="378"/>
      <c r="W9" s="378"/>
    </row>
    <row r="10" spans="2:23" ht="14.45" customHeight="1" x14ac:dyDescent="0.2">
      <c r="B10" s="1122"/>
      <c r="C10" s="1119" t="s">
        <v>206</v>
      </c>
      <c r="D10" s="1119"/>
      <c r="E10" s="1120" t="s">
        <v>194</v>
      </c>
      <c r="F10" s="1120"/>
      <c r="G10" s="210"/>
      <c r="H10" s="52"/>
      <c r="I10" s="210"/>
      <c r="J10" s="51"/>
      <c r="K10" s="362"/>
      <c r="L10" s="383"/>
      <c r="M10" s="383"/>
      <c r="N10" s="383"/>
      <c r="O10" s="396"/>
      <c r="P10" s="617"/>
      <c r="Q10" s="626"/>
      <c r="R10" s="626"/>
      <c r="V10" s="378"/>
      <c r="W10" s="378"/>
    </row>
    <row r="11" spans="2:23" ht="14.45" customHeight="1" x14ac:dyDescent="0.2">
      <c r="B11" s="1122"/>
      <c r="C11" s="1119" t="s">
        <v>207</v>
      </c>
      <c r="D11" s="1119"/>
      <c r="E11" s="1120" t="s">
        <v>194</v>
      </c>
      <c r="F11" s="1120"/>
      <c r="G11" s="210"/>
      <c r="H11" s="51"/>
      <c r="I11" s="210"/>
      <c r="J11" s="51"/>
      <c r="K11" s="362"/>
      <c r="L11" s="383"/>
      <c r="M11" s="1073" t="s">
        <v>255</v>
      </c>
      <c r="N11" s="383"/>
      <c r="O11" s="395"/>
      <c r="P11" s="616"/>
      <c r="Q11" s="625"/>
      <c r="R11" s="625"/>
      <c r="V11" s="378"/>
      <c r="W11" s="378"/>
    </row>
    <row r="12" spans="2:23" ht="14.45" customHeight="1" x14ac:dyDescent="0.2">
      <c r="B12" s="323"/>
      <c r="C12" s="1119" t="s">
        <v>208</v>
      </c>
      <c r="D12" s="1119"/>
      <c r="E12" s="1120" t="s">
        <v>194</v>
      </c>
      <c r="F12" s="1120"/>
      <c r="G12" s="210"/>
      <c r="H12" s="51"/>
      <c r="I12" s="210"/>
      <c r="J12" s="51"/>
      <c r="K12" s="362"/>
      <c r="L12" s="1134"/>
      <c r="M12" s="1073"/>
      <c r="N12" s="512"/>
      <c r="O12" s="396"/>
      <c r="P12" s="617"/>
      <c r="Q12" s="626"/>
      <c r="R12" s="626"/>
      <c r="V12" s="378"/>
      <c r="W12" s="378"/>
    </row>
    <row r="13" spans="2:23" ht="14.45" customHeight="1" x14ac:dyDescent="0.25">
      <c r="B13" s="323"/>
      <c r="C13" s="1119" t="s">
        <v>209</v>
      </c>
      <c r="D13" s="1119"/>
      <c r="E13" s="1120" t="s">
        <v>194</v>
      </c>
      <c r="F13" s="1120"/>
      <c r="G13" s="210"/>
      <c r="H13" s="51"/>
      <c r="I13" s="210"/>
      <c r="J13" s="51"/>
      <c r="K13" s="362"/>
      <c r="L13" s="1136"/>
      <c r="M13" s="1073"/>
      <c r="N13"/>
      <c r="O13" s="396"/>
      <c r="P13" s="617"/>
      <c r="Q13" s="626"/>
      <c r="R13" s="626"/>
      <c r="V13" s="378"/>
      <c r="W13" s="378"/>
    </row>
    <row r="14" spans="2:23" ht="14.45" customHeight="1" x14ac:dyDescent="0.25">
      <c r="B14" s="323"/>
      <c r="C14" s="1119" t="s">
        <v>210</v>
      </c>
      <c r="D14" s="1119"/>
      <c r="E14" s="1120" t="s">
        <v>194</v>
      </c>
      <c r="F14" s="1120"/>
      <c r="G14" s="210"/>
      <c r="H14" s="51"/>
      <c r="I14" s="210"/>
      <c r="J14" s="51"/>
      <c r="K14" s="53" t="s">
        <v>109</v>
      </c>
      <c r="L14" s="1136"/>
      <c r="M14" s="1073"/>
      <c r="N14"/>
      <c r="O14" s="53" t="s">
        <v>111</v>
      </c>
      <c r="P14" s="618"/>
      <c r="Q14" s="627"/>
      <c r="R14" s="627"/>
      <c r="V14" s="378"/>
      <c r="W14" s="378"/>
    </row>
    <row r="15" spans="2:23" ht="15" customHeight="1" x14ac:dyDescent="0.25">
      <c r="B15" s="323"/>
      <c r="C15" s="1119" t="s">
        <v>86</v>
      </c>
      <c r="D15" s="1119"/>
      <c r="E15" s="1120" t="s">
        <v>194</v>
      </c>
      <c r="F15" s="1120"/>
      <c r="G15" s="210"/>
      <c r="H15" s="51"/>
      <c r="I15" s="210"/>
      <c r="J15" s="51"/>
      <c r="K15" s="11" t="s">
        <v>110</v>
      </c>
      <c r="L15" s="1136"/>
      <c r="M15" s="1073"/>
      <c r="N15"/>
      <c r="O15" s="271" t="s">
        <v>68</v>
      </c>
      <c r="P15" s="619"/>
      <c r="Q15" s="628"/>
      <c r="R15" s="628"/>
      <c r="V15" s="378"/>
      <c r="W15" s="378"/>
    </row>
    <row r="16" spans="2:23" ht="15.6" customHeight="1" thickBot="1" x14ac:dyDescent="0.3">
      <c r="B16" s="324"/>
      <c r="C16" s="54"/>
      <c r="D16" s="1128" t="s">
        <v>20</v>
      </c>
      <c r="E16" s="1128"/>
      <c r="F16" s="55"/>
      <c r="G16" s="258" t="str">
        <f>IF((SUMIF(G7:G15,"&gt;0")-SUMIF(G7:G15,"&lt;0"))=0,"",SUM(G7:G15))</f>
        <v/>
      </c>
      <c r="H16" s="368"/>
      <c r="I16" s="258" t="str">
        <f>IF((SUMIF(I7:I15,"&gt;0")-SUMIF(I7:I15,"&lt;0"))=0,"",SUM(I7:I15))</f>
        <v/>
      </c>
      <c r="J16" s="2"/>
      <c r="K16" s="361" t="str">
        <f>IF(AND(I16="",G16=""),"",IF(G16="","",IF(G16&lt;I16,12,IF(I16="",12,24))))</f>
        <v/>
      </c>
      <c r="L16" s="1136"/>
      <c r="M16" s="1073"/>
      <c r="N16"/>
      <c r="O16" s="293" t="str">
        <f>IF(K16="","",IF(K16=12,G16/12,(G16+I16)/24))</f>
        <v/>
      </c>
      <c r="P16" s="597"/>
      <c r="Q16" s="629"/>
      <c r="R16" s="629"/>
      <c r="V16" s="378"/>
      <c r="W16" s="378"/>
    </row>
    <row r="17" spans="1:23" ht="16.5" thickTop="1" thickBot="1" x14ac:dyDescent="0.3">
      <c r="B17" s="324"/>
      <c r="C17" s="54"/>
      <c r="D17" s="406"/>
      <c r="E17" s="406"/>
      <c r="F17" s="406"/>
      <c r="G17" s="403"/>
      <c r="H17" s="403"/>
      <c r="I17" s="1129" t="s">
        <v>165</v>
      </c>
      <c r="J17" s="1129"/>
      <c r="K17" s="1129"/>
      <c r="L17" s="1136"/>
      <c r="M17" s="1073"/>
      <c r="N17"/>
      <c r="O17" s="411"/>
      <c r="P17" s="620"/>
      <c r="Q17" s="630" t="b">
        <f>IF(AND(H18="x",I20=""),(G10+G13)/12)</f>
        <v>0</v>
      </c>
      <c r="R17" s="630" t="b">
        <f>IF(AND(H19="x",H18="x",I20=""),G13/12)</f>
        <v>0</v>
      </c>
      <c r="V17" s="378"/>
      <c r="W17" s="378"/>
    </row>
    <row r="18" spans="1:23" ht="17.45" customHeight="1" thickBot="1" x14ac:dyDescent="0.3">
      <c r="B18" s="324"/>
      <c r="C18" s="54"/>
      <c r="D18" s="1125" t="s">
        <v>185</v>
      </c>
      <c r="E18" s="1125"/>
      <c r="F18" s="1125"/>
      <c r="G18" s="1125"/>
      <c r="H18" s="414"/>
      <c r="I18" s="1137" t="s">
        <v>166</v>
      </c>
      <c r="J18" s="1129"/>
      <c r="K18" s="1129"/>
      <c r="L18" s="415"/>
      <c r="M18" s="1074"/>
      <c r="N18" s="415"/>
      <c r="O18" s="409">
        <f>IF(AND(H18="",H19="",I20=""),SUM(G10,G12,G13)/12,IF(AND(H18="x",H19="x",I20=""),R17,IF(AND(H18="x",I20=""),Q17,IF(AND(H19="x",I20=""),Q18,I20))))</f>
        <v>0</v>
      </c>
      <c r="P18" s="621"/>
      <c r="Q18" s="630" t="b">
        <f>IF(AND(H19="x",I20=""),(G12+G13)/12)</f>
        <v>0</v>
      </c>
      <c r="R18" s="630"/>
      <c r="V18" s="378"/>
      <c r="W18" s="378"/>
    </row>
    <row r="19" spans="1:23" s="380" customFormat="1" ht="17.45" customHeight="1" thickBot="1" x14ac:dyDescent="0.3">
      <c r="A19" s="378"/>
      <c r="B19" s="324"/>
      <c r="C19" s="54"/>
      <c r="D19" s="1125" t="s">
        <v>186</v>
      </c>
      <c r="E19" s="1125"/>
      <c r="F19" s="1125"/>
      <c r="G19" s="1125"/>
      <c r="H19" s="416"/>
      <c r="I19" s="399"/>
      <c r="J19" s="399"/>
      <c r="K19" s="514" t="s">
        <v>29</v>
      </c>
      <c r="L19" s="521"/>
      <c r="M19" s="562"/>
      <c r="N19" s="514"/>
      <c r="O19" s="410" t="str">
        <f>IF(O16="","",IF(M19="X","",O16-O17-O18))</f>
        <v/>
      </c>
      <c r="P19" s="622"/>
      <c r="Q19" s="631"/>
      <c r="R19" s="631"/>
      <c r="S19" s="385"/>
      <c r="T19" s="385"/>
      <c r="U19" s="385"/>
      <c r="V19" s="385"/>
      <c r="W19" s="385"/>
    </row>
    <row r="20" spans="1:23" s="380" customFormat="1" ht="19.149999999999999" customHeight="1" x14ac:dyDescent="0.25">
      <c r="A20" s="378"/>
      <c r="B20" s="1125" t="s">
        <v>187</v>
      </c>
      <c r="C20" s="1131"/>
      <c r="D20" s="1131"/>
      <c r="E20" s="1131"/>
      <c r="F20" s="1131"/>
      <c r="G20" s="1131"/>
      <c r="H20" s="1131"/>
      <c r="I20" s="417"/>
      <c r="J20" s="403"/>
      <c r="K20" s="181"/>
      <c r="L20" s="181"/>
      <c r="M20" s="181"/>
      <c r="N20" s="181"/>
      <c r="O20" s="272"/>
      <c r="P20" s="623"/>
      <c r="Q20" s="632"/>
      <c r="R20" s="632"/>
      <c r="S20" s="385"/>
      <c r="T20" s="385"/>
      <c r="U20" s="385"/>
      <c r="V20" s="385"/>
      <c r="W20" s="385"/>
    </row>
    <row r="21" spans="1:23" s="380" customFormat="1" ht="4.9000000000000004" customHeight="1" x14ac:dyDescent="0.25">
      <c r="A21" s="378"/>
      <c r="B21" s="325"/>
      <c r="C21" s="257"/>
      <c r="D21" s="387"/>
      <c r="E21" s="387"/>
      <c r="F21" s="387"/>
      <c r="G21" s="400"/>
      <c r="H21" s="400"/>
      <c r="I21" s="400"/>
      <c r="J21" s="400"/>
      <c r="K21" s="401"/>
      <c r="L21" s="401"/>
      <c r="M21" s="401"/>
      <c r="N21" s="401"/>
      <c r="O21" s="327"/>
      <c r="P21" s="385"/>
      <c r="Q21" s="397"/>
      <c r="R21" s="397"/>
      <c r="S21" s="385"/>
      <c r="T21" s="385"/>
      <c r="U21" s="385"/>
    </row>
    <row r="22" spans="1:23" s="380" customFormat="1" ht="15" customHeight="1" x14ac:dyDescent="0.25">
      <c r="A22" s="378"/>
      <c r="B22" s="326" t="s">
        <v>34</v>
      </c>
      <c r="C22" s="56"/>
      <c r="D22" s="402" t="s">
        <v>212</v>
      </c>
      <c r="E22" s="53" t="s">
        <v>85</v>
      </c>
      <c r="F22" s="53"/>
      <c r="G22" s="273"/>
      <c r="H22" s="368"/>
      <c r="I22" s="273"/>
      <c r="J22" s="403"/>
      <c r="K22" s="181"/>
      <c r="L22" s="181"/>
      <c r="M22" s="181"/>
      <c r="N22" s="181"/>
      <c r="O22" s="272"/>
      <c r="P22" s="385"/>
      <c r="Q22" s="397"/>
      <c r="R22" s="397"/>
      <c r="S22" s="385"/>
      <c r="T22" s="385"/>
      <c r="U22" s="385"/>
    </row>
    <row r="23" spans="1:23" s="380" customFormat="1" x14ac:dyDescent="0.2">
      <c r="A23" s="378"/>
      <c r="B23" s="1126"/>
      <c r="C23" s="1126"/>
      <c r="D23" s="1126"/>
      <c r="E23" s="1126"/>
      <c r="F23" s="1126"/>
      <c r="G23" s="1126"/>
      <c r="H23" s="1126"/>
      <c r="I23" s="1126"/>
      <c r="J23" s="1126"/>
      <c r="K23" s="1126"/>
      <c r="L23" s="1126"/>
      <c r="M23" s="1126"/>
      <c r="N23" s="1126"/>
      <c r="O23" s="1126"/>
      <c r="P23" s="385"/>
      <c r="Q23" s="397"/>
      <c r="R23" s="397"/>
      <c r="S23" s="385"/>
      <c r="T23" s="385"/>
      <c r="U23" s="385"/>
    </row>
    <row r="24" spans="1:23" s="380" customFormat="1" x14ac:dyDescent="0.2">
      <c r="A24" s="378"/>
      <c r="B24" s="1126"/>
      <c r="C24" s="1126"/>
      <c r="D24" s="1126"/>
      <c r="E24" s="1126"/>
      <c r="F24" s="1126"/>
      <c r="G24" s="1126"/>
      <c r="H24" s="1126"/>
      <c r="I24" s="1126"/>
      <c r="J24" s="1126"/>
      <c r="K24" s="1126"/>
      <c r="L24" s="1126"/>
      <c r="M24" s="1126"/>
      <c r="N24" s="1126"/>
      <c r="O24" s="1126"/>
      <c r="P24" s="385"/>
      <c r="Q24" s="397"/>
      <c r="R24" s="397"/>
      <c r="S24" s="385"/>
      <c r="T24" s="385"/>
      <c r="U24" s="385"/>
    </row>
    <row r="25" spans="1:23" s="380" customFormat="1" ht="24" customHeight="1" x14ac:dyDescent="0.2">
      <c r="A25" s="378"/>
      <c r="B25" s="1126"/>
      <c r="C25" s="1126"/>
      <c r="D25" s="1126"/>
      <c r="E25" s="1126"/>
      <c r="F25" s="1126"/>
      <c r="G25" s="1126"/>
      <c r="H25" s="1126"/>
      <c r="I25" s="1126"/>
      <c r="J25" s="1126"/>
      <c r="K25" s="1126"/>
      <c r="L25" s="1126"/>
      <c r="M25" s="1126"/>
      <c r="N25" s="1126"/>
      <c r="O25" s="1126"/>
      <c r="P25" s="385"/>
      <c r="Q25" s="397"/>
      <c r="R25" s="397"/>
      <c r="S25" s="385"/>
      <c r="T25" s="385"/>
      <c r="U25" s="385"/>
    </row>
    <row r="26" spans="1:23" s="380" customFormat="1" ht="19.899999999999999" customHeight="1" x14ac:dyDescent="0.2">
      <c r="A26" s="378"/>
      <c r="B26" s="1127" t="s">
        <v>154</v>
      </c>
      <c r="C26" s="1127"/>
      <c r="D26" s="1127"/>
      <c r="E26" s="1127"/>
      <c r="F26" s="1127"/>
      <c r="G26" s="1127"/>
      <c r="H26" s="1127"/>
      <c r="I26" s="1127"/>
      <c r="J26" s="1127"/>
      <c r="K26" s="1127"/>
      <c r="L26" s="1127"/>
      <c r="M26" s="1127"/>
      <c r="N26" s="1127"/>
      <c r="O26" s="1127"/>
      <c r="P26" s="385"/>
      <c r="Q26" s="397"/>
      <c r="R26" s="397"/>
      <c r="S26" s="385"/>
      <c r="T26" s="385"/>
      <c r="U26" s="385"/>
    </row>
    <row r="27" spans="1:23" s="385" customFormat="1" ht="6" customHeight="1" x14ac:dyDescent="0.2">
      <c r="A27" s="378"/>
      <c r="B27" s="378"/>
      <c r="C27" s="378"/>
      <c r="D27" s="378"/>
      <c r="E27" s="378"/>
      <c r="F27" s="378"/>
      <c r="G27" s="378"/>
      <c r="H27" s="378"/>
      <c r="I27" s="378"/>
      <c r="J27" s="378"/>
      <c r="K27" s="378"/>
      <c r="L27" s="378"/>
      <c r="M27" s="378"/>
      <c r="N27" s="378"/>
      <c r="O27" s="378"/>
      <c r="Q27" s="397"/>
      <c r="R27" s="397"/>
    </row>
    <row r="28" spans="1:23" ht="21" customHeight="1" x14ac:dyDescent="0.25">
      <c r="B28" s="1121"/>
      <c r="C28" s="1121"/>
      <c r="D28" s="1121"/>
      <c r="E28" s="1121"/>
      <c r="F28" s="388" t="s">
        <v>103</v>
      </c>
      <c r="G28" s="389">
        <f>Input!$C$9</f>
        <v>2023</v>
      </c>
      <c r="H28" s="388" t="s">
        <v>103</v>
      </c>
      <c r="I28" s="390">
        <f>G28-1</f>
        <v>2022</v>
      </c>
      <c r="J28" s="266"/>
      <c r="K28" s="391"/>
      <c r="L28" s="266"/>
      <c r="M28" s="266"/>
      <c r="N28" s="266"/>
      <c r="O28" s="392"/>
    </row>
    <row r="29" spans="1:23" ht="6.6" customHeight="1" x14ac:dyDescent="0.2">
      <c r="B29" s="1121"/>
      <c r="C29" s="1121"/>
      <c r="D29" s="1121"/>
      <c r="E29" s="1121"/>
      <c r="F29" s="393"/>
      <c r="G29" s="394"/>
      <c r="H29" s="266"/>
      <c r="I29" s="394"/>
      <c r="J29" s="266"/>
      <c r="K29" s="391"/>
      <c r="L29" s="266"/>
      <c r="M29" s="266"/>
      <c r="N29" s="266"/>
      <c r="O29" s="392"/>
    </row>
    <row r="30" spans="1:23" x14ac:dyDescent="0.2">
      <c r="B30" s="322" t="s">
        <v>132</v>
      </c>
      <c r="C30" s="1119" t="s">
        <v>196</v>
      </c>
      <c r="D30" s="1119"/>
      <c r="E30" s="1120" t="s">
        <v>194</v>
      </c>
      <c r="F30" s="1120"/>
      <c r="G30" s="209"/>
      <c r="H30" s="51"/>
      <c r="I30" s="209"/>
      <c r="J30" s="51"/>
      <c r="K30" s="362"/>
      <c r="L30" s="383"/>
      <c r="M30" s="383"/>
      <c r="N30" s="383"/>
      <c r="O30" s="395"/>
    </row>
    <row r="31" spans="1:23" x14ac:dyDescent="0.2">
      <c r="B31" s="1122"/>
      <c r="C31" s="1119" t="s">
        <v>188</v>
      </c>
      <c r="D31" s="1119"/>
      <c r="E31" s="1120" t="s">
        <v>195</v>
      </c>
      <c r="F31" s="1120"/>
      <c r="G31" s="210"/>
      <c r="H31" s="51"/>
      <c r="I31" s="210"/>
      <c r="J31" s="51"/>
      <c r="K31" s="362"/>
      <c r="L31" s="383"/>
      <c r="M31" s="383"/>
      <c r="N31" s="383"/>
      <c r="O31" s="395"/>
    </row>
    <row r="32" spans="1:23" x14ac:dyDescent="0.2">
      <c r="B32" s="1122"/>
      <c r="C32" s="1119" t="s">
        <v>189</v>
      </c>
      <c r="D32" s="1119"/>
      <c r="E32" s="1120" t="s">
        <v>194</v>
      </c>
      <c r="F32" s="1120"/>
      <c r="G32" s="210"/>
      <c r="H32" s="51"/>
      <c r="I32" s="210"/>
      <c r="J32" s="51"/>
      <c r="K32" s="362"/>
      <c r="L32" s="383"/>
      <c r="M32" s="383"/>
      <c r="N32" s="383"/>
      <c r="O32" s="395"/>
      <c r="R32" s="413"/>
    </row>
    <row r="33" spans="1:21" ht="13.9" customHeight="1" x14ac:dyDescent="0.2">
      <c r="B33" s="1122"/>
      <c r="C33" s="1119" t="s">
        <v>206</v>
      </c>
      <c r="D33" s="1119"/>
      <c r="E33" s="1120" t="s">
        <v>194</v>
      </c>
      <c r="F33" s="1120"/>
      <c r="G33" s="210"/>
      <c r="H33" s="52"/>
      <c r="I33" s="210"/>
      <c r="J33" s="51"/>
      <c r="K33" s="362"/>
      <c r="L33" s="383"/>
      <c r="M33" s="383"/>
      <c r="N33" s="383"/>
      <c r="O33" s="396"/>
    </row>
    <row r="34" spans="1:21" ht="13.9" customHeight="1" x14ac:dyDescent="0.2">
      <c r="B34" s="1122"/>
      <c r="C34" s="1119" t="s">
        <v>207</v>
      </c>
      <c r="D34" s="1119"/>
      <c r="E34" s="1120" t="s">
        <v>194</v>
      </c>
      <c r="F34" s="1120"/>
      <c r="G34" s="210"/>
      <c r="H34" s="51"/>
      <c r="I34" s="210"/>
      <c r="J34" s="51"/>
      <c r="K34" s="362"/>
      <c r="L34" s="383"/>
      <c r="M34" s="1073" t="s">
        <v>255</v>
      </c>
      <c r="N34" s="383"/>
      <c r="O34" s="395"/>
    </row>
    <row r="35" spans="1:21" ht="14.45" customHeight="1" x14ac:dyDescent="0.2">
      <c r="B35" s="323"/>
      <c r="C35" s="1119" t="s">
        <v>208</v>
      </c>
      <c r="D35" s="1119"/>
      <c r="E35" s="1120" t="s">
        <v>194</v>
      </c>
      <c r="F35" s="1120"/>
      <c r="G35" s="210"/>
      <c r="H35" s="51"/>
      <c r="I35" s="210"/>
      <c r="J35" s="51"/>
      <c r="K35" s="362"/>
      <c r="L35" s="1134"/>
      <c r="M35" s="1073"/>
      <c r="N35" s="512"/>
      <c r="O35" s="396"/>
    </row>
    <row r="36" spans="1:21" x14ac:dyDescent="0.2">
      <c r="B36" s="323"/>
      <c r="C36" s="1119" t="s">
        <v>209</v>
      </c>
      <c r="D36" s="1119"/>
      <c r="E36" s="1120" t="s">
        <v>194</v>
      </c>
      <c r="F36" s="1120"/>
      <c r="G36" s="210"/>
      <c r="H36" s="51"/>
      <c r="I36" s="210"/>
      <c r="J36" s="51"/>
      <c r="K36" s="362"/>
      <c r="L36" s="1135"/>
      <c r="M36" s="1073"/>
      <c r="O36" s="396"/>
    </row>
    <row r="37" spans="1:21" x14ac:dyDescent="0.2">
      <c r="B37" s="323"/>
      <c r="C37" s="1119" t="s">
        <v>210</v>
      </c>
      <c r="D37" s="1119"/>
      <c r="E37" s="1120" t="s">
        <v>194</v>
      </c>
      <c r="F37" s="1120"/>
      <c r="G37" s="210"/>
      <c r="H37" s="51"/>
      <c r="I37" s="210"/>
      <c r="J37" s="51"/>
      <c r="K37" s="53" t="s">
        <v>109</v>
      </c>
      <c r="L37" s="1135"/>
      <c r="M37" s="1073"/>
      <c r="O37" s="53" t="s">
        <v>111</v>
      </c>
    </row>
    <row r="38" spans="1:21" ht="15" customHeight="1" x14ac:dyDescent="0.2">
      <c r="B38" s="323"/>
      <c r="C38" s="1119" t="s">
        <v>86</v>
      </c>
      <c r="D38" s="1119"/>
      <c r="E38" s="1120" t="s">
        <v>194</v>
      </c>
      <c r="F38" s="1120"/>
      <c r="G38" s="210"/>
      <c r="H38" s="51"/>
      <c r="I38" s="210"/>
      <c r="J38" s="51"/>
      <c r="K38" s="11" t="s">
        <v>110</v>
      </c>
      <c r="L38" s="1135"/>
      <c r="M38" s="1073"/>
      <c r="O38" s="271" t="s">
        <v>68</v>
      </c>
    </row>
    <row r="39" spans="1:21" ht="15" thickBot="1" x14ac:dyDescent="0.25">
      <c r="B39" s="324"/>
      <c r="C39" s="54"/>
      <c r="D39" s="1128" t="s">
        <v>20</v>
      </c>
      <c r="E39" s="1128"/>
      <c r="F39" s="55"/>
      <c r="G39" s="258" t="str">
        <f>IF((SUMIF(G30:G38,"&gt;0")-SUMIF(G30:G38,"&lt;0"))=0,"",SUM(G30:G38))</f>
        <v/>
      </c>
      <c r="H39" s="368"/>
      <c r="I39" s="258" t="str">
        <f>IF((SUMIF(I30:I38,"&gt;0")-SUMIF(I30:I38,"&lt;0"))=0,"",SUM(I30:I38))</f>
        <v/>
      </c>
      <c r="J39" s="2"/>
      <c r="K39" s="361" t="str">
        <f>IF(AND(I39="",G39=""),"",IF(G39="","",IF(G39&lt;I39,12,IF(I39="",12,24))))</f>
        <v/>
      </c>
      <c r="L39" s="1135"/>
      <c r="M39" s="1073"/>
      <c r="O39" s="328" t="str">
        <f>IF(K39="","",IF(K39=12,G39/12,(G39+I39)/24))</f>
        <v/>
      </c>
    </row>
    <row r="40" spans="1:21" ht="16.5" thickTop="1" thickBot="1" x14ac:dyDescent="0.3">
      <c r="B40" s="324"/>
      <c r="C40" s="54"/>
      <c r="D40" s="406"/>
      <c r="E40" s="406"/>
      <c r="F40" s="406"/>
      <c r="G40" s="403"/>
      <c r="H40" s="403"/>
      <c r="I40" s="1132" t="s">
        <v>165</v>
      </c>
      <c r="J40" s="1132"/>
      <c r="K40" s="1132"/>
      <c r="L40" s="1135"/>
      <c r="M40" s="1073"/>
      <c r="O40" s="411"/>
      <c r="P40" s="620"/>
      <c r="Q40" s="630" t="b">
        <f>IF(AND(H41="x",I43=""),(G33+G36)/12)</f>
        <v>0</v>
      </c>
      <c r="R40" s="630" t="b">
        <f>IF(AND(H42="x",H41="x",I43=""),G36/12)</f>
        <v>0</v>
      </c>
    </row>
    <row r="41" spans="1:21" ht="15.75" thickBot="1" x14ac:dyDescent="0.3">
      <c r="B41" s="324"/>
      <c r="C41" s="54"/>
      <c r="D41" s="1125" t="s">
        <v>185</v>
      </c>
      <c r="E41" s="1125"/>
      <c r="F41" s="1125"/>
      <c r="G41" s="1125"/>
      <c r="H41" s="414"/>
      <c r="I41" s="1132" t="s">
        <v>166</v>
      </c>
      <c r="J41" s="1132"/>
      <c r="K41" s="1132"/>
      <c r="L41" s="415"/>
      <c r="M41" s="1074"/>
      <c r="N41" s="415"/>
      <c r="O41" s="409">
        <f>IF(AND(H41="",H42="",I43=""),SUM(G33,G35,G36)/12,IF(AND(H41="x",H42="x",I43=""),R40,IF(AND(H41="x",I43=""),Q40,IF(AND(H42="x",I43=""),Q41,I43))))</f>
        <v>0</v>
      </c>
      <c r="P41" s="621"/>
      <c r="Q41" s="630" t="b">
        <f>IF(AND(H42="x",I43=""),(G35+G36)/12)</f>
        <v>0</v>
      </c>
      <c r="R41" s="630"/>
    </row>
    <row r="42" spans="1:21" s="380" customFormat="1" ht="17.45" customHeight="1" thickBot="1" x14ac:dyDescent="0.3">
      <c r="A42" s="378"/>
      <c r="B42" s="324"/>
      <c r="C42" s="54"/>
      <c r="D42" s="1125" t="s">
        <v>186</v>
      </c>
      <c r="E42" s="1125"/>
      <c r="F42" s="1125"/>
      <c r="G42" s="1125"/>
      <c r="H42" s="416"/>
      <c r="I42" s="399"/>
      <c r="J42" s="399"/>
      <c r="K42" s="1133" t="s">
        <v>29</v>
      </c>
      <c r="L42" s="1133"/>
      <c r="M42" s="562"/>
      <c r="N42" s="514"/>
      <c r="O42" s="410" t="str">
        <f>IF(O39="","",IF(M42="X","",O39-O40-O41))</f>
        <v/>
      </c>
      <c r="P42" s="385"/>
      <c r="Q42" s="397"/>
      <c r="R42" s="397" t="b">
        <f>IF(AND(H42="x",I43=""),(G35+G36)/12)</f>
        <v>0</v>
      </c>
      <c r="S42" s="385"/>
      <c r="T42" s="385"/>
      <c r="U42" s="385"/>
    </row>
    <row r="43" spans="1:21" s="380" customFormat="1" ht="19.149999999999999" customHeight="1" x14ac:dyDescent="0.25">
      <c r="A43" s="378"/>
      <c r="B43" s="1125" t="s">
        <v>187</v>
      </c>
      <c r="C43" s="1131"/>
      <c r="D43" s="1131"/>
      <c r="E43" s="1131"/>
      <c r="F43" s="1131"/>
      <c r="G43" s="1131"/>
      <c r="H43" s="1131"/>
      <c r="I43" s="417"/>
      <c r="J43" s="403"/>
      <c r="K43" s="181"/>
      <c r="L43" s="181"/>
      <c r="M43" s="181"/>
      <c r="N43" s="181"/>
      <c r="O43" s="272"/>
      <c r="P43" s="385"/>
      <c r="Q43" s="397"/>
      <c r="R43" s="397"/>
      <c r="S43" s="385"/>
      <c r="T43" s="385"/>
      <c r="U43" s="385"/>
    </row>
    <row r="44" spans="1:21" s="380" customFormat="1" ht="4.9000000000000004" customHeight="1" x14ac:dyDescent="0.25">
      <c r="A44" s="378"/>
      <c r="B44" s="325"/>
      <c r="C44" s="257"/>
      <c r="D44" s="387"/>
      <c r="E44" s="387"/>
      <c r="F44" s="387"/>
      <c r="G44" s="400"/>
      <c r="H44" s="400"/>
      <c r="I44" s="400"/>
      <c r="J44" s="400"/>
      <c r="K44" s="401"/>
      <c r="L44" s="401"/>
      <c r="M44" s="401"/>
      <c r="N44" s="401"/>
      <c r="O44" s="327"/>
      <c r="P44" s="385"/>
      <c r="Q44" s="397"/>
      <c r="R44" s="397"/>
      <c r="S44" s="385"/>
      <c r="T44" s="385"/>
      <c r="U44" s="385"/>
    </row>
    <row r="45" spans="1:21" s="380" customFormat="1" ht="15" customHeight="1" x14ac:dyDescent="0.25">
      <c r="A45" s="378"/>
      <c r="B45" s="326" t="s">
        <v>34</v>
      </c>
      <c r="C45" s="56"/>
      <c r="D45" s="402" t="s">
        <v>212</v>
      </c>
      <c r="E45" s="53" t="s">
        <v>85</v>
      </c>
      <c r="F45" s="53"/>
      <c r="G45" s="273"/>
      <c r="H45" s="368"/>
      <c r="I45" s="273"/>
      <c r="J45" s="403"/>
      <c r="K45" s="181"/>
      <c r="L45" s="181"/>
      <c r="M45" s="181"/>
      <c r="N45" s="181"/>
      <c r="O45" s="272"/>
      <c r="P45" s="385"/>
      <c r="Q45" s="397"/>
      <c r="R45" s="397"/>
      <c r="S45" s="385"/>
      <c r="T45" s="385"/>
      <c r="U45" s="385"/>
    </row>
    <row r="46" spans="1:21" s="380" customFormat="1" x14ac:dyDescent="0.2">
      <c r="A46" s="378"/>
      <c r="B46" s="1126"/>
      <c r="C46" s="1126"/>
      <c r="D46" s="1126"/>
      <c r="E46" s="1126"/>
      <c r="F46" s="1126"/>
      <c r="G46" s="1126"/>
      <c r="H46" s="1126"/>
      <c r="I46" s="1126"/>
      <c r="J46" s="1126"/>
      <c r="K46" s="1126"/>
      <c r="L46" s="1126"/>
      <c r="M46" s="1126"/>
      <c r="N46" s="1126"/>
      <c r="O46" s="1126"/>
      <c r="P46" s="385"/>
      <c r="Q46" s="397"/>
      <c r="R46" s="397"/>
      <c r="S46" s="385"/>
      <c r="T46" s="385"/>
      <c r="U46" s="385"/>
    </row>
    <row r="47" spans="1:21" s="380" customFormat="1" x14ac:dyDescent="0.2">
      <c r="A47" s="378"/>
      <c r="B47" s="1126"/>
      <c r="C47" s="1126"/>
      <c r="D47" s="1126"/>
      <c r="E47" s="1126"/>
      <c r="F47" s="1126"/>
      <c r="G47" s="1126"/>
      <c r="H47" s="1126"/>
      <c r="I47" s="1126"/>
      <c r="J47" s="1126"/>
      <c r="K47" s="1126"/>
      <c r="L47" s="1126"/>
      <c r="M47" s="1126"/>
      <c r="N47" s="1126"/>
      <c r="O47" s="1126"/>
      <c r="P47" s="385"/>
      <c r="Q47" s="397"/>
      <c r="R47" s="397"/>
      <c r="S47" s="385"/>
      <c r="T47" s="385"/>
      <c r="U47" s="385"/>
    </row>
    <row r="48" spans="1:21" s="380" customFormat="1" ht="24" customHeight="1" x14ac:dyDescent="0.2">
      <c r="A48" s="378"/>
      <c r="B48" s="1126"/>
      <c r="C48" s="1126"/>
      <c r="D48" s="1126"/>
      <c r="E48" s="1126"/>
      <c r="F48" s="1126"/>
      <c r="G48" s="1126"/>
      <c r="H48" s="1126"/>
      <c r="I48" s="1126"/>
      <c r="J48" s="1126"/>
      <c r="K48" s="1126"/>
      <c r="L48" s="1126"/>
      <c r="M48" s="1126"/>
      <c r="N48" s="1126"/>
      <c r="O48" s="1126"/>
      <c r="P48" s="385"/>
      <c r="Q48" s="397"/>
      <c r="R48" s="397"/>
      <c r="S48" s="385"/>
      <c r="T48" s="385"/>
      <c r="U48" s="385"/>
    </row>
    <row r="49" spans="1:21" s="380" customFormat="1" ht="19.899999999999999" customHeight="1" x14ac:dyDescent="0.2">
      <c r="A49" s="378"/>
      <c r="B49" s="1127" t="s">
        <v>154</v>
      </c>
      <c r="C49" s="1127"/>
      <c r="D49" s="1127"/>
      <c r="E49" s="1127"/>
      <c r="F49" s="1127"/>
      <c r="G49" s="1127"/>
      <c r="H49" s="1127"/>
      <c r="I49" s="1127"/>
      <c r="J49" s="1127"/>
      <c r="K49" s="1127"/>
      <c r="L49" s="1127"/>
      <c r="M49" s="1127"/>
      <c r="N49" s="1127"/>
      <c r="O49" s="1127"/>
      <c r="P49" s="385"/>
      <c r="Q49" s="397"/>
      <c r="R49" s="397"/>
      <c r="S49" s="385"/>
      <c r="T49" s="385"/>
      <c r="U49" s="385"/>
    </row>
    <row r="50" spans="1:21" s="385" customFormat="1" ht="6" customHeight="1" x14ac:dyDescent="0.2">
      <c r="A50" s="378"/>
      <c r="B50" s="378"/>
      <c r="C50" s="378"/>
      <c r="D50" s="378"/>
      <c r="E50" s="378"/>
      <c r="F50" s="378"/>
      <c r="G50" s="378"/>
      <c r="H50" s="378"/>
      <c r="I50" s="378"/>
      <c r="J50" s="378"/>
      <c r="K50" s="378"/>
      <c r="L50" s="378"/>
      <c r="M50" s="378"/>
      <c r="N50" s="378"/>
      <c r="O50" s="378"/>
      <c r="Q50" s="397"/>
      <c r="R50" s="397"/>
    </row>
    <row r="51" spans="1:21" ht="21" customHeight="1" x14ac:dyDescent="0.25">
      <c r="B51" s="1121"/>
      <c r="C51" s="1121"/>
      <c r="D51" s="1121"/>
      <c r="E51" s="1121"/>
      <c r="F51" s="388" t="s">
        <v>103</v>
      </c>
      <c r="G51" s="389">
        <f>Input!$C$9</f>
        <v>2023</v>
      </c>
      <c r="H51" s="388" t="s">
        <v>103</v>
      </c>
      <c r="I51" s="390">
        <f>G51-1</f>
        <v>2022</v>
      </c>
      <c r="J51" s="266"/>
      <c r="K51" s="391"/>
      <c r="L51" s="266"/>
      <c r="M51" s="266"/>
      <c r="N51" s="266"/>
      <c r="O51" s="392"/>
    </row>
    <row r="52" spans="1:21" ht="6.6" customHeight="1" x14ac:dyDescent="0.2">
      <c r="B52" s="1121"/>
      <c r="C52" s="1121"/>
      <c r="D52" s="1121"/>
      <c r="E52" s="1121"/>
      <c r="F52" s="393"/>
      <c r="G52" s="394"/>
      <c r="H52" s="266"/>
      <c r="I52" s="394"/>
      <c r="J52" s="266"/>
      <c r="K52" s="391"/>
      <c r="L52" s="266"/>
      <c r="M52" s="266"/>
      <c r="N52" s="266"/>
      <c r="O52" s="392"/>
    </row>
    <row r="53" spans="1:21" x14ac:dyDescent="0.2">
      <c r="B53" s="322" t="s">
        <v>132</v>
      </c>
      <c r="C53" s="1119" t="s">
        <v>196</v>
      </c>
      <c r="D53" s="1119"/>
      <c r="E53" s="1120" t="s">
        <v>194</v>
      </c>
      <c r="F53" s="1120"/>
      <c r="G53" s="209"/>
      <c r="H53" s="51"/>
      <c r="I53" s="209"/>
      <c r="J53" s="51"/>
      <c r="K53" s="362"/>
      <c r="L53" s="383"/>
      <c r="M53" s="383"/>
      <c r="N53" s="383"/>
      <c r="O53" s="395"/>
    </row>
    <row r="54" spans="1:21" x14ac:dyDescent="0.2">
      <c r="B54" s="1122"/>
      <c r="C54" s="1119" t="s">
        <v>188</v>
      </c>
      <c r="D54" s="1119"/>
      <c r="E54" s="1120" t="s">
        <v>195</v>
      </c>
      <c r="F54" s="1120"/>
      <c r="G54" s="210"/>
      <c r="H54" s="51"/>
      <c r="I54" s="210"/>
      <c r="J54" s="51"/>
      <c r="K54" s="362"/>
      <c r="L54" s="383"/>
      <c r="M54" s="383"/>
      <c r="N54" s="383"/>
      <c r="O54" s="395"/>
    </row>
    <row r="55" spans="1:21" x14ac:dyDescent="0.2">
      <c r="B55" s="1122"/>
      <c r="C55" s="1119" t="s">
        <v>189</v>
      </c>
      <c r="D55" s="1119"/>
      <c r="E55" s="1120" t="s">
        <v>194</v>
      </c>
      <c r="F55" s="1120"/>
      <c r="G55" s="210"/>
      <c r="H55" s="51"/>
      <c r="I55" s="210"/>
      <c r="J55" s="51"/>
      <c r="K55" s="362"/>
      <c r="L55" s="383"/>
      <c r="M55" s="383"/>
      <c r="N55" s="383"/>
      <c r="O55" s="395"/>
      <c r="R55" s="413"/>
    </row>
    <row r="56" spans="1:21" x14ac:dyDescent="0.2">
      <c r="B56" s="1122"/>
      <c r="C56" s="1119" t="s">
        <v>206</v>
      </c>
      <c r="D56" s="1119"/>
      <c r="E56" s="1120" t="s">
        <v>194</v>
      </c>
      <c r="F56" s="1120"/>
      <c r="G56" s="210"/>
      <c r="H56" s="52"/>
      <c r="I56" s="210"/>
      <c r="J56" s="51"/>
      <c r="K56" s="362"/>
      <c r="L56" s="383"/>
      <c r="M56" s="383"/>
      <c r="N56" s="383"/>
      <c r="O56" s="396"/>
    </row>
    <row r="57" spans="1:21" x14ac:dyDescent="0.2">
      <c r="B57" s="1122"/>
      <c r="C57" s="1119" t="s">
        <v>207</v>
      </c>
      <c r="D57" s="1119"/>
      <c r="E57" s="1120" t="s">
        <v>194</v>
      </c>
      <c r="F57" s="1120"/>
      <c r="G57" s="210"/>
      <c r="H57" s="51"/>
      <c r="I57" s="210"/>
      <c r="J57" s="51"/>
      <c r="K57" s="362"/>
      <c r="L57" s="383"/>
      <c r="M57" s="1073" t="s">
        <v>255</v>
      </c>
      <c r="N57" s="383"/>
      <c r="O57" s="395"/>
    </row>
    <row r="58" spans="1:21" ht="14.45" customHeight="1" x14ac:dyDescent="0.2">
      <c r="B58" s="323"/>
      <c r="C58" s="1119" t="s">
        <v>208</v>
      </c>
      <c r="D58" s="1119"/>
      <c r="E58" s="1120" t="s">
        <v>194</v>
      </c>
      <c r="F58" s="1120"/>
      <c r="G58" s="210"/>
      <c r="H58" s="51"/>
      <c r="I58" s="210"/>
      <c r="J58" s="51"/>
      <c r="K58" s="362"/>
      <c r="L58" s="1134"/>
      <c r="M58" s="1073"/>
      <c r="N58" s="512"/>
      <c r="O58" s="396"/>
    </row>
    <row r="59" spans="1:21" x14ac:dyDescent="0.2">
      <c r="B59" s="323"/>
      <c r="C59" s="1119" t="s">
        <v>209</v>
      </c>
      <c r="D59" s="1119"/>
      <c r="E59" s="1120" t="s">
        <v>194</v>
      </c>
      <c r="F59" s="1120"/>
      <c r="G59" s="210"/>
      <c r="H59" s="51"/>
      <c r="I59" s="210"/>
      <c r="J59" s="51"/>
      <c r="K59" s="362"/>
      <c r="L59" s="1135"/>
      <c r="M59" s="1073"/>
      <c r="O59" s="396"/>
    </row>
    <row r="60" spans="1:21" x14ac:dyDescent="0.2">
      <c r="B60" s="323"/>
      <c r="C60" s="1119" t="s">
        <v>210</v>
      </c>
      <c r="D60" s="1119"/>
      <c r="E60" s="1120" t="s">
        <v>194</v>
      </c>
      <c r="F60" s="1120"/>
      <c r="G60" s="210"/>
      <c r="H60" s="51"/>
      <c r="I60" s="210"/>
      <c r="J60" s="51"/>
      <c r="K60" s="53" t="s">
        <v>109</v>
      </c>
      <c r="L60" s="1135"/>
      <c r="M60" s="1073"/>
      <c r="O60" s="53" t="s">
        <v>111</v>
      </c>
    </row>
    <row r="61" spans="1:21" ht="15" customHeight="1" x14ac:dyDescent="0.2">
      <c r="B61" s="323"/>
      <c r="C61" s="1119" t="s">
        <v>86</v>
      </c>
      <c r="D61" s="1119"/>
      <c r="E61" s="1120" t="s">
        <v>194</v>
      </c>
      <c r="F61" s="1120"/>
      <c r="G61" s="210"/>
      <c r="H61" s="51"/>
      <c r="I61" s="210"/>
      <c r="J61" s="51"/>
      <c r="K61" s="11" t="s">
        <v>110</v>
      </c>
      <c r="L61" s="1135"/>
      <c r="M61" s="1073"/>
      <c r="O61" s="271" t="s">
        <v>68</v>
      </c>
    </row>
    <row r="62" spans="1:21" ht="15" thickBot="1" x14ac:dyDescent="0.25">
      <c r="B62" s="324"/>
      <c r="C62" s="54"/>
      <c r="D62" s="1128" t="s">
        <v>20</v>
      </c>
      <c r="E62" s="1128"/>
      <c r="F62" s="55"/>
      <c r="G62" s="258" t="str">
        <f>IF((SUMIF(G53:G61,"&gt;0")-SUMIF(G53:G61,"&lt;0"))=0,"",SUM(G53:G61))</f>
        <v/>
      </c>
      <c r="H62" s="368"/>
      <c r="I62" s="258" t="str">
        <f>IF((SUMIF(I53:I61,"&gt;0")-SUMIF(I53:I61,"&lt;0"))=0,"",SUM(I53:I61))</f>
        <v/>
      </c>
      <c r="J62" s="2"/>
      <c r="K62" s="361" t="str">
        <f>IF(AND(I62="",G62=""),"",IF(G62="","",IF(G62&lt;I62,12,IF(I62="",12,24))))</f>
        <v/>
      </c>
      <c r="L62" s="1135"/>
      <c r="M62" s="1073"/>
      <c r="O62" s="293" t="str">
        <f>IF(K62="","",IF(K62=12,G62/12,(G62+I62)/24))</f>
        <v/>
      </c>
    </row>
    <row r="63" spans="1:21" ht="16.5" thickTop="1" thickBot="1" x14ac:dyDescent="0.3">
      <c r="B63" s="324"/>
      <c r="C63" s="54"/>
      <c r="D63" s="406"/>
      <c r="E63" s="406"/>
      <c r="F63" s="406"/>
      <c r="G63" s="403"/>
      <c r="H63" s="403"/>
      <c r="I63" s="1132" t="s">
        <v>165</v>
      </c>
      <c r="J63" s="1132"/>
      <c r="K63" s="1132"/>
      <c r="L63" s="1135"/>
      <c r="M63" s="1073"/>
      <c r="O63" s="411"/>
      <c r="P63" s="620"/>
      <c r="Q63" s="630" t="b">
        <f>IF(AND(H64="x",I66=""),(G56+G59)/12)</f>
        <v>0</v>
      </c>
      <c r="R63" s="630" t="b">
        <f>IF(AND(H65="x",H64="x",I66=""),G59/12)</f>
        <v>0</v>
      </c>
    </row>
    <row r="64" spans="1:21" ht="15.75" thickBot="1" x14ac:dyDescent="0.3">
      <c r="B64" s="324"/>
      <c r="C64" s="54"/>
      <c r="D64" s="1125" t="s">
        <v>185</v>
      </c>
      <c r="E64" s="1125"/>
      <c r="F64" s="1125"/>
      <c r="G64" s="1125"/>
      <c r="H64" s="414"/>
      <c r="I64" s="1132" t="s">
        <v>166</v>
      </c>
      <c r="J64" s="1132"/>
      <c r="K64" s="1132"/>
      <c r="L64" s="415"/>
      <c r="M64" s="1074"/>
      <c r="N64" s="415"/>
      <c r="O64" s="409">
        <f>IF(AND(H64="",H65="",I66=""),SUM(G56,G58,G59)/12,IF(AND(H64="x",H65="x",I66=""),R63,IF(AND(H64="x",I66=""),Q63,IF(AND(H65="x",I66=""),Q64,I66))))</f>
        <v>0</v>
      </c>
      <c r="P64" s="621"/>
      <c r="Q64" s="630" t="b">
        <f>IF(AND(H65="x",I66=""),(G58+G59)/12)</f>
        <v>0</v>
      </c>
      <c r="R64" s="630"/>
    </row>
    <row r="65" spans="1:21" s="380" customFormat="1" ht="17.45" customHeight="1" thickBot="1" x14ac:dyDescent="0.3">
      <c r="A65" s="378"/>
      <c r="B65" s="324"/>
      <c r="C65" s="54"/>
      <c r="D65" s="1125" t="s">
        <v>186</v>
      </c>
      <c r="E65" s="1125"/>
      <c r="F65" s="1125"/>
      <c r="G65" s="1125"/>
      <c r="H65" s="416"/>
      <c r="I65" s="399"/>
      <c r="J65" s="399"/>
      <c r="K65" s="1133" t="s">
        <v>29</v>
      </c>
      <c r="L65" s="1133"/>
      <c r="M65" s="562"/>
      <c r="N65" s="514"/>
      <c r="O65" s="410" t="str">
        <f>IF(O62="","",IF(M65="X","",O62-O63-O64))</f>
        <v/>
      </c>
      <c r="P65" s="385"/>
      <c r="Q65" s="397"/>
      <c r="R65" s="397" t="b">
        <f>IF(AND(H65="x",I66=""),(G58+G59)/12)</f>
        <v>0</v>
      </c>
      <c r="S65" s="385"/>
      <c r="T65" s="385"/>
      <c r="U65" s="385"/>
    </row>
    <row r="66" spans="1:21" s="380" customFormat="1" ht="19.149999999999999" customHeight="1" x14ac:dyDescent="0.25">
      <c r="A66" s="378"/>
      <c r="B66" s="1125" t="s">
        <v>187</v>
      </c>
      <c r="C66" s="1131"/>
      <c r="D66" s="1131"/>
      <c r="E66" s="1131"/>
      <c r="F66" s="1131"/>
      <c r="G66" s="1131"/>
      <c r="H66" s="1131"/>
      <c r="I66" s="417"/>
      <c r="J66" s="403"/>
      <c r="K66" s="181"/>
      <c r="L66" s="181"/>
      <c r="M66" s="181"/>
      <c r="N66" s="181"/>
      <c r="O66" s="272"/>
      <c r="P66" s="385"/>
      <c r="Q66" s="397"/>
      <c r="R66" s="397"/>
      <c r="S66" s="385"/>
      <c r="T66" s="385"/>
      <c r="U66" s="385"/>
    </row>
    <row r="67" spans="1:21" s="380" customFormat="1" ht="4.9000000000000004" customHeight="1" x14ac:dyDescent="0.25">
      <c r="A67" s="378"/>
      <c r="B67" s="325"/>
      <c r="C67" s="257"/>
      <c r="D67" s="387"/>
      <c r="E67" s="387"/>
      <c r="F67" s="387"/>
      <c r="G67" s="400"/>
      <c r="H67" s="400"/>
      <c r="I67" s="400"/>
      <c r="J67" s="400"/>
      <c r="K67" s="401"/>
      <c r="L67" s="401"/>
      <c r="M67" s="401"/>
      <c r="N67" s="401"/>
      <c r="O67" s="327"/>
      <c r="P67" s="385"/>
      <c r="Q67" s="397"/>
      <c r="R67" s="397"/>
      <c r="S67" s="385"/>
      <c r="T67" s="385"/>
      <c r="U67" s="385"/>
    </row>
    <row r="68" spans="1:21" s="380" customFormat="1" ht="15" customHeight="1" x14ac:dyDescent="0.25">
      <c r="A68" s="378"/>
      <c r="B68" s="326" t="s">
        <v>34</v>
      </c>
      <c r="C68" s="56"/>
      <c r="D68" s="402" t="s">
        <v>212</v>
      </c>
      <c r="E68" s="53" t="s">
        <v>85</v>
      </c>
      <c r="F68" s="53"/>
      <c r="G68" s="273"/>
      <c r="H68" s="368"/>
      <c r="I68" s="273"/>
      <c r="J68" s="403"/>
      <c r="K68" s="181"/>
      <c r="L68" s="181"/>
      <c r="M68" s="181"/>
      <c r="N68" s="181"/>
      <c r="O68" s="272"/>
      <c r="P68" s="385"/>
      <c r="Q68" s="397"/>
      <c r="R68" s="397"/>
      <c r="S68" s="385"/>
      <c r="T68" s="385"/>
      <c r="U68" s="385"/>
    </row>
    <row r="69" spans="1:21" s="380" customFormat="1" x14ac:dyDescent="0.2">
      <c r="A69" s="378"/>
      <c r="B69" s="1126"/>
      <c r="C69" s="1126"/>
      <c r="D69" s="1126"/>
      <c r="E69" s="1126"/>
      <c r="F69" s="1126"/>
      <c r="G69" s="1126"/>
      <c r="H69" s="1126"/>
      <c r="I69" s="1126"/>
      <c r="J69" s="1126"/>
      <c r="K69" s="1126"/>
      <c r="L69" s="1126"/>
      <c r="M69" s="1126"/>
      <c r="N69" s="1126"/>
      <c r="O69" s="1126"/>
      <c r="P69" s="385"/>
      <c r="Q69" s="397"/>
      <c r="R69" s="397"/>
      <c r="S69" s="385"/>
      <c r="T69" s="385"/>
      <c r="U69" s="385"/>
    </row>
    <row r="70" spans="1:21" s="380" customFormat="1" x14ac:dyDescent="0.2">
      <c r="A70" s="378"/>
      <c r="B70" s="1126"/>
      <c r="C70" s="1126"/>
      <c r="D70" s="1126"/>
      <c r="E70" s="1126"/>
      <c r="F70" s="1126"/>
      <c r="G70" s="1126"/>
      <c r="H70" s="1126"/>
      <c r="I70" s="1126"/>
      <c r="J70" s="1126"/>
      <c r="K70" s="1126"/>
      <c r="L70" s="1126"/>
      <c r="M70" s="1126"/>
      <c r="N70" s="1126"/>
      <c r="O70" s="1126"/>
      <c r="P70" s="385"/>
      <c r="Q70" s="397"/>
      <c r="R70" s="397"/>
      <c r="S70" s="385"/>
      <c r="T70" s="385"/>
      <c r="U70" s="385"/>
    </row>
    <row r="71" spans="1:21" s="380" customFormat="1" ht="27.6" customHeight="1" x14ac:dyDescent="0.2">
      <c r="A71" s="378"/>
      <c r="B71" s="1126"/>
      <c r="C71" s="1126"/>
      <c r="D71" s="1126"/>
      <c r="E71" s="1126"/>
      <c r="F71" s="1126"/>
      <c r="G71" s="1126"/>
      <c r="H71" s="1126"/>
      <c r="I71" s="1126"/>
      <c r="J71" s="1126"/>
      <c r="K71" s="1126"/>
      <c r="L71" s="1126"/>
      <c r="M71" s="1126"/>
      <c r="N71" s="1126"/>
      <c r="O71" s="1126"/>
      <c r="P71" s="385"/>
      <c r="Q71" s="397"/>
      <c r="R71" s="397"/>
      <c r="S71" s="385"/>
      <c r="T71" s="385"/>
      <c r="U71" s="385"/>
    </row>
    <row r="72" spans="1:21" s="380" customFormat="1" ht="16.149999999999999" customHeight="1" x14ac:dyDescent="0.2">
      <c r="A72" s="378"/>
      <c r="B72" s="1130" t="s">
        <v>154</v>
      </c>
      <c r="C72" s="1130"/>
      <c r="D72" s="1130"/>
      <c r="E72" s="1130"/>
      <c r="F72" s="1130"/>
      <c r="G72" s="1130"/>
      <c r="H72" s="1130"/>
      <c r="I72" s="1130"/>
      <c r="J72" s="1130"/>
      <c r="K72" s="1130"/>
      <c r="L72" s="1130"/>
      <c r="M72" s="1130"/>
      <c r="N72" s="1130"/>
      <c r="O72" s="1130"/>
      <c r="P72" s="385"/>
      <c r="Q72" s="397"/>
      <c r="R72" s="397"/>
      <c r="S72" s="385"/>
      <c r="T72" s="385"/>
      <c r="U72" s="385"/>
    </row>
    <row r="73" spans="1:21" ht="6" customHeight="1" x14ac:dyDescent="0.2">
      <c r="B73" s="378"/>
      <c r="C73" s="378"/>
      <c r="D73" s="378"/>
      <c r="E73" s="378"/>
      <c r="F73" s="378"/>
      <c r="G73" s="378"/>
      <c r="H73" s="378"/>
      <c r="I73" s="378"/>
      <c r="J73" s="378"/>
      <c r="K73" s="378"/>
      <c r="L73" s="378"/>
      <c r="M73" s="378"/>
      <c r="N73" s="378"/>
      <c r="O73" s="378"/>
    </row>
    <row r="74" spans="1:21" s="397" customFormat="1" ht="18.600000000000001" customHeight="1" x14ac:dyDescent="0.2">
      <c r="E74" s="559"/>
      <c r="F74" s="559"/>
      <c r="G74" s="559">
        <f>SUM(G62,G39,G16,)</f>
        <v>0</v>
      </c>
      <c r="H74" s="559"/>
      <c r="I74" s="559">
        <f>SUM(I62,I39,I16,)</f>
        <v>0</v>
      </c>
      <c r="J74" s="559">
        <f>SUM(J65,J42,J19,)</f>
        <v>0</v>
      </c>
      <c r="K74" s="559"/>
      <c r="L74" s="559">
        <f>SUM(L65,L42,L19,)</f>
        <v>0</v>
      </c>
      <c r="M74" s="559"/>
      <c r="N74" s="559">
        <f>SUM(N65,N42,N19,)</f>
        <v>0</v>
      </c>
      <c r="O74" s="559">
        <f>SUM(O65,O42,O19,)</f>
        <v>0</v>
      </c>
    </row>
    <row r="75" spans="1:21" s="397" customFormat="1" x14ac:dyDescent="0.2"/>
    <row r="76" spans="1:21" s="397" customFormat="1" ht="27" customHeight="1" x14ac:dyDescent="0.2">
      <c r="B76" s="397">
        <f>B8</f>
        <v>0</v>
      </c>
      <c r="D76" s="560" t="str">
        <f>G16</f>
        <v/>
      </c>
      <c r="E76" s="560" t="str">
        <f>I16</f>
        <v/>
      </c>
      <c r="G76" s="559" t="str">
        <f>O19</f>
        <v/>
      </c>
      <c r="I76" s="397">
        <f>B69</f>
        <v>0</v>
      </c>
      <c r="O76" s="397" t="s">
        <v>248</v>
      </c>
    </row>
    <row r="77" spans="1:21" s="397" customFormat="1" x14ac:dyDescent="0.2">
      <c r="B77" s="397">
        <f>B31</f>
        <v>0</v>
      </c>
      <c r="D77" s="560" t="str">
        <f>G39</f>
        <v/>
      </c>
      <c r="E77" s="560" t="str">
        <f>I39</f>
        <v/>
      </c>
      <c r="G77" s="559" t="str">
        <f>O42</f>
        <v/>
      </c>
      <c r="I77" s="397">
        <f>B46</f>
        <v>0</v>
      </c>
      <c r="O77" s="561">
        <f>SUM(O17:O18,O40:O41,O63:O64)</f>
        <v>0</v>
      </c>
    </row>
    <row r="78" spans="1:21" s="397" customFormat="1" x14ac:dyDescent="0.2">
      <c r="B78" s="397">
        <f>B54</f>
        <v>0</v>
      </c>
      <c r="D78" s="560" t="str">
        <f>G62</f>
        <v/>
      </c>
      <c r="E78" s="560" t="str">
        <f>I62</f>
        <v/>
      </c>
      <c r="G78" s="559" t="str">
        <f>O65</f>
        <v/>
      </c>
      <c r="I78" s="397">
        <f>B69</f>
        <v>0</v>
      </c>
    </row>
    <row r="79" spans="1:21" s="378" customFormat="1" x14ac:dyDescent="0.2">
      <c r="P79" s="385"/>
      <c r="Q79" s="397"/>
      <c r="R79" s="397"/>
    </row>
    <row r="80" spans="1:21" s="378" customFormat="1" x14ac:dyDescent="0.2">
      <c r="P80" s="385"/>
      <c r="Q80" s="397"/>
      <c r="R80" s="397"/>
    </row>
    <row r="81" spans="16:18" s="378" customFormat="1" x14ac:dyDescent="0.2">
      <c r="P81" s="385"/>
      <c r="Q81" s="397"/>
      <c r="R81" s="397"/>
    </row>
    <row r="82" spans="16:18" s="378" customFormat="1" x14ac:dyDescent="0.2">
      <c r="P82" s="385"/>
      <c r="Q82" s="397"/>
      <c r="R82" s="397"/>
    </row>
    <row r="83" spans="16:18" s="378" customFormat="1" x14ac:dyDescent="0.2">
      <c r="P83" s="385"/>
      <c r="Q83" s="397"/>
      <c r="R83" s="397"/>
    </row>
    <row r="84" spans="16:18" s="378" customFormat="1" x14ac:dyDescent="0.2">
      <c r="P84" s="385"/>
      <c r="Q84" s="397"/>
      <c r="R84" s="397"/>
    </row>
    <row r="85" spans="16:18" s="378" customFormat="1" x14ac:dyDescent="0.2">
      <c r="P85" s="385"/>
      <c r="Q85" s="397"/>
      <c r="R85" s="397"/>
    </row>
    <row r="86" spans="16:18" s="378" customFormat="1" x14ac:dyDescent="0.2">
      <c r="P86" s="385"/>
      <c r="Q86" s="397"/>
      <c r="R86" s="397"/>
    </row>
    <row r="87" spans="16:18" s="378" customFormat="1" x14ac:dyDescent="0.2">
      <c r="P87" s="385"/>
      <c r="Q87" s="397"/>
      <c r="R87" s="397"/>
    </row>
    <row r="88" spans="16:18" s="378" customFormat="1" x14ac:dyDescent="0.2">
      <c r="P88" s="385"/>
      <c r="Q88" s="397"/>
      <c r="R88" s="397"/>
    </row>
    <row r="89" spans="16:18" s="378" customFormat="1" x14ac:dyDescent="0.2">
      <c r="P89" s="385"/>
      <c r="Q89" s="397"/>
      <c r="R89" s="397"/>
    </row>
    <row r="90" spans="16:18" s="378" customFormat="1" x14ac:dyDescent="0.2">
      <c r="P90" s="385"/>
      <c r="Q90" s="397"/>
      <c r="R90" s="397"/>
    </row>
    <row r="91" spans="16:18" s="378" customFormat="1" x14ac:dyDescent="0.2">
      <c r="P91" s="385"/>
      <c r="Q91" s="397"/>
      <c r="R91" s="397"/>
    </row>
    <row r="92" spans="16:18" s="378" customFormat="1" x14ac:dyDescent="0.2">
      <c r="P92" s="385"/>
      <c r="Q92" s="397"/>
      <c r="R92" s="397"/>
    </row>
    <row r="93" spans="16:18" s="378" customFormat="1" x14ac:dyDescent="0.2">
      <c r="P93" s="385"/>
      <c r="Q93" s="397"/>
      <c r="R93" s="397"/>
    </row>
    <row r="94" spans="16:18" s="378" customFormat="1" x14ac:dyDescent="0.2">
      <c r="P94" s="385"/>
      <c r="Q94" s="397"/>
      <c r="R94" s="397"/>
    </row>
    <row r="95" spans="16:18" s="378" customFormat="1" x14ac:dyDescent="0.2">
      <c r="P95" s="385"/>
      <c r="Q95" s="397"/>
      <c r="R95" s="397"/>
    </row>
    <row r="96" spans="16:18" s="378" customFormat="1" x14ac:dyDescent="0.2">
      <c r="P96" s="385"/>
      <c r="Q96" s="397"/>
      <c r="R96" s="397"/>
    </row>
    <row r="97" spans="16:18" s="378" customFormat="1" x14ac:dyDescent="0.2">
      <c r="P97" s="385"/>
      <c r="Q97" s="397"/>
      <c r="R97" s="397"/>
    </row>
    <row r="98" spans="16:18" s="378" customFormat="1" x14ac:dyDescent="0.2">
      <c r="P98" s="385"/>
      <c r="Q98" s="397"/>
      <c r="R98" s="397"/>
    </row>
  </sheetData>
  <sheetProtection selectLockedCells="1"/>
  <mergeCells count="104">
    <mergeCell ref="L3:O3"/>
    <mergeCell ref="H3:I3"/>
    <mergeCell ref="J3:K3"/>
    <mergeCell ref="B8:B11"/>
    <mergeCell ref="H2:I2"/>
    <mergeCell ref="H1:I1"/>
    <mergeCell ref="J1:K1"/>
    <mergeCell ref="L1:O1"/>
    <mergeCell ref="J2:K2"/>
    <mergeCell ref="L2:O2"/>
    <mergeCell ref="E7:F7"/>
    <mergeCell ref="E8:F8"/>
    <mergeCell ref="E11:F11"/>
    <mergeCell ref="C10:D10"/>
    <mergeCell ref="C11:D11"/>
    <mergeCell ref="E10:F10"/>
    <mergeCell ref="C9:D9"/>
    <mergeCell ref="F2:G2"/>
    <mergeCell ref="E9:F9"/>
    <mergeCell ref="F3:G3"/>
    <mergeCell ref="B1:D3"/>
    <mergeCell ref="B5:E6"/>
    <mergeCell ref="C7:D7"/>
    <mergeCell ref="C8:D8"/>
    <mergeCell ref="E15:F15"/>
    <mergeCell ref="C37:D37"/>
    <mergeCell ref="E53:F53"/>
    <mergeCell ref="E30:F30"/>
    <mergeCell ref="E37:F37"/>
    <mergeCell ref="C12:D12"/>
    <mergeCell ref="B26:O26"/>
    <mergeCell ref="C32:D32"/>
    <mergeCell ref="B28:E29"/>
    <mergeCell ref="C34:D34"/>
    <mergeCell ref="C33:D33"/>
    <mergeCell ref="C31:D31"/>
    <mergeCell ref="C30:D30"/>
    <mergeCell ref="E13:F13"/>
    <mergeCell ref="E34:F34"/>
    <mergeCell ref="E12:F12"/>
    <mergeCell ref="D18:G18"/>
    <mergeCell ref="D41:G41"/>
    <mergeCell ref="E14:F14"/>
    <mergeCell ref="D19:G19"/>
    <mergeCell ref="C15:D15"/>
    <mergeCell ref="C13:D13"/>
    <mergeCell ref="D16:E16"/>
    <mergeCell ref="I40:K40"/>
    <mergeCell ref="E35:F35"/>
    <mergeCell ref="E54:F54"/>
    <mergeCell ref="B49:O49"/>
    <mergeCell ref="M34:M41"/>
    <mergeCell ref="B46:O48"/>
    <mergeCell ref="C35:D35"/>
    <mergeCell ref="C36:D36"/>
    <mergeCell ref="E33:F33"/>
    <mergeCell ref="B23:O25"/>
    <mergeCell ref="B20:H20"/>
    <mergeCell ref="I17:K17"/>
    <mergeCell ref="M11:M18"/>
    <mergeCell ref="L12:L17"/>
    <mergeCell ref="I18:K18"/>
    <mergeCell ref="C14:D14"/>
    <mergeCell ref="C61:D61"/>
    <mergeCell ref="C55:D55"/>
    <mergeCell ref="C59:D59"/>
    <mergeCell ref="C58:D58"/>
    <mergeCell ref="C60:D60"/>
    <mergeCell ref="C53:D53"/>
    <mergeCell ref="C54:D54"/>
    <mergeCell ref="E60:F60"/>
    <mergeCell ref="E57:F57"/>
    <mergeCell ref="E55:F55"/>
    <mergeCell ref="C56:D56"/>
    <mergeCell ref="E56:F56"/>
    <mergeCell ref="C57:D57"/>
    <mergeCell ref="E38:F38"/>
    <mergeCell ref="C38:D38"/>
    <mergeCell ref="E58:F58"/>
    <mergeCell ref="L35:L40"/>
    <mergeCell ref="B69:O71"/>
    <mergeCell ref="B72:O72"/>
    <mergeCell ref="B31:B34"/>
    <mergeCell ref="E31:F31"/>
    <mergeCell ref="E32:F32"/>
    <mergeCell ref="D42:G42"/>
    <mergeCell ref="B43:H43"/>
    <mergeCell ref="B51:E52"/>
    <mergeCell ref="B54:B57"/>
    <mergeCell ref="M57:M64"/>
    <mergeCell ref="I63:K63"/>
    <mergeCell ref="D64:G64"/>
    <mergeCell ref="I64:K64"/>
    <mergeCell ref="D65:G65"/>
    <mergeCell ref="K65:L65"/>
    <mergeCell ref="L58:L63"/>
    <mergeCell ref="E61:F61"/>
    <mergeCell ref="B66:H66"/>
    <mergeCell ref="E59:F59"/>
    <mergeCell ref="D62:E62"/>
    <mergeCell ref="E36:F36"/>
    <mergeCell ref="I41:K41"/>
    <mergeCell ref="K42:L42"/>
    <mergeCell ref="D39:E39"/>
  </mergeCells>
  <conditionalFormatting sqref="G7:G15 I7:I15 B8:B11 O17:O18 I20 B23 G30:G38 I30:I38 B31:B34 O40:O41 I43 B46 G53:G61 I53:I61 B54:B57 O63:O64 I66 B69">
    <cfRule type="cellIs" dxfId="311" priority="248" stopIfTrue="1" operator="equal">
      <formula>0</formula>
    </cfRule>
  </conditionalFormatting>
  <conditionalFormatting sqref="O19 G22 I22 O42 G45 I45 O65 G68 I68">
    <cfRule type="cellIs" dxfId="310" priority="245" stopIfTrue="1" operator="equal">
      <formula>0</formula>
    </cfRule>
  </conditionalFormatting>
  <dataValidations count="5">
    <dataValidation allowBlank="1" showInputMessage="1" showErrorMessage="1" errorTitle="Negative number" error="Can not put a positve number into this cell" sqref="H7:H8 J53:J54 H53:H54 J30:J31 H30:H31 J7:J8" xr:uid="{00000000-0002-0000-0F00-000000000000}"/>
    <dataValidation allowBlank="1" showInputMessage="1" showErrorMessage="1" errorTitle="Negative number" error="Can not put a negative number into worksheet" sqref="J16 I66 H65:J65 J62 I43 H42:J42 J39 I20 H19:J19" xr:uid="{00000000-0002-0000-0F00-000001000000}"/>
    <dataValidation type="whole" allowBlank="1" showInputMessage="1" showErrorMessage="1" errorTitle="Negative number" error="Can not put a negative number into worksheet" sqref="G21 G55:J61 J66:J68 H67:H68 I67 G67 G32:J38 J43:J45 H44:H45 I44 G44 G9:J15 J20:J22 H21:H22 I21" xr:uid="{00000000-0002-0000-0F00-000002000000}">
      <formula1>0</formula1>
      <formula2>999999999999</formula2>
    </dataValidation>
    <dataValidation type="whole" allowBlank="1" showInputMessage="1" showErrorMessage="1" errorTitle="Negative number" error="Can not put a positve number into this cell" sqref="G8 I54 G54 I31 G31 I8" xr:uid="{00000000-0002-0000-0F00-000003000000}">
      <formula1>-100000000000000</formula1>
      <formula2>0</formula2>
    </dataValidation>
    <dataValidation type="whole" allowBlank="1" showInputMessage="1" showErrorMessage="1" errorTitle="Negative number" error="Can not be a Negative Number" sqref="G7 I53 G53 I30 G30 I7" xr:uid="{00000000-0002-0000-0F00-000004000000}">
      <formula1>0</formula1>
      <formula2>50000000000000</formula2>
    </dataValidation>
  </dataValidations>
  <printOptions horizontalCentered="1" verticalCentered="1"/>
  <pageMargins left="0" right="0" top="0.75" bottom="0.16" header="0.5" footer="0.16"/>
  <pageSetup scale="76" orientation="portrait" r:id="rId1"/>
  <headerFooter>
    <oddHeader xml:space="preserve">&amp;CIncome Analysis Worksheet </oddHeader>
  </headerFooter>
  <ignoredErrors>
    <ignoredError sqref="G5 G28 G5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672" r:id="rId4" name="Button 360">
              <controlPr defaultSize="0" print="0" autoFill="0" autoPict="0" macro="[0]!rental1taxlines">
                <anchor moveWithCells="1" sizeWithCells="1">
                  <from>
                    <xdr:col>11</xdr:col>
                    <xdr:colOff>9525</xdr:colOff>
                    <xdr:row>4</xdr:row>
                    <xdr:rowOff>47625</xdr:rowOff>
                  </from>
                  <to>
                    <xdr:col>14</xdr:col>
                    <xdr:colOff>942975</xdr:colOff>
                    <xdr:row>5</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X228"/>
  <sheetViews>
    <sheetView showGridLines="0" showWhiteSpace="0" topLeftCell="A10" zoomScale="90" zoomScaleNormal="90" workbookViewId="0">
      <selection activeCell="W26" sqref="W26:W27"/>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5703125" style="379" customWidth="1"/>
    <col min="13" max="13" width="2.42578125" style="379" customWidth="1"/>
    <col min="14" max="14" width="1.140625" style="379" customWidth="1"/>
    <col min="15" max="15" width="14.42578125" style="379" customWidth="1"/>
    <col min="16" max="16" width="2.85546875" style="380" customWidth="1"/>
    <col min="17" max="18" width="8.85546875" style="380"/>
    <col min="19" max="24" width="8.85546875" style="378"/>
    <col min="25" max="16384" width="8.85546875" style="379"/>
  </cols>
  <sheetData>
    <row r="1" spans="2:20" x14ac:dyDescent="0.2">
      <c r="B1" s="1138" t="s">
        <v>131</v>
      </c>
      <c r="C1" s="1138"/>
      <c r="D1" s="1138"/>
      <c r="G1" s="377" t="s">
        <v>105</v>
      </c>
      <c r="H1" s="1050" t="str">
        <f>IF(Input!C1=0,"",Input!C1)</f>
        <v/>
      </c>
      <c r="I1" s="1050"/>
      <c r="J1" s="1051" t="s">
        <v>37</v>
      </c>
      <c r="K1" s="1051"/>
      <c r="L1" s="359"/>
      <c r="M1" s="1117" t="str">
        <f>IF(Input!I5=0,"",Input!I5)</f>
        <v/>
      </c>
      <c r="N1" s="1117"/>
      <c r="O1" s="1117"/>
      <c r="P1" s="385"/>
      <c r="Q1" s="385"/>
      <c r="R1" s="385"/>
    </row>
    <row r="2" spans="2:20" x14ac:dyDescent="0.2">
      <c r="B2" s="1138"/>
      <c r="C2" s="1138"/>
      <c r="D2" s="1138"/>
      <c r="F2" s="1124" t="s">
        <v>104</v>
      </c>
      <c r="G2" s="1124"/>
      <c r="H2" s="1052" t="str">
        <f>IF(Input!C3=0,"",Input!C3)</f>
        <v/>
      </c>
      <c r="I2" s="1052"/>
      <c r="J2" s="1051" t="s">
        <v>90</v>
      </c>
      <c r="K2" s="1051"/>
      <c r="L2" s="359"/>
      <c r="M2" s="1053" t="str">
        <f>IF(Input!I1=0,"",Input!I1)</f>
        <v/>
      </c>
      <c r="N2" s="1053"/>
      <c r="O2" s="1053"/>
      <c r="P2" s="385"/>
      <c r="Q2" s="385"/>
      <c r="R2" s="385"/>
    </row>
    <row r="3" spans="2:20" ht="18.600000000000001" customHeight="1" x14ac:dyDescent="0.25">
      <c r="B3" s="1138"/>
      <c r="C3" s="1138"/>
      <c r="D3" s="1138"/>
      <c r="E3" s="382"/>
      <c r="F3" s="1051" t="s">
        <v>89</v>
      </c>
      <c r="G3" s="1051"/>
      <c r="H3" s="1052" t="str">
        <f>IF(Input!G1=0,"",Input!G1)</f>
        <v/>
      </c>
      <c r="I3" s="1052"/>
      <c r="J3" s="1051" t="s">
        <v>36</v>
      </c>
      <c r="K3" s="1051"/>
      <c r="L3" s="359"/>
      <c r="M3" s="1116" t="str">
        <f>IF(Input!C5=0,"",Input!C5)</f>
        <v/>
      </c>
      <c r="N3" s="1116"/>
      <c r="O3" s="1116"/>
      <c r="P3" s="384"/>
      <c r="Q3" s="384"/>
      <c r="R3" s="384"/>
      <c r="S3" s="432"/>
      <c r="T3" s="432"/>
    </row>
    <row r="4" spans="2:20" s="378" customFormat="1" ht="7.15" customHeight="1" x14ac:dyDescent="0.25">
      <c r="B4" s="430"/>
      <c r="C4" s="430"/>
      <c r="D4" s="430"/>
      <c r="E4" s="431"/>
      <c r="F4" s="431"/>
      <c r="G4" s="385"/>
      <c r="H4" s="385"/>
      <c r="J4" s="432"/>
      <c r="K4" s="433"/>
      <c r="L4" s="433"/>
      <c r="M4" s="433"/>
      <c r="N4" s="433"/>
      <c r="O4" s="434"/>
      <c r="P4" s="384"/>
      <c r="Q4" s="384"/>
      <c r="R4" s="384"/>
      <c r="S4" s="432"/>
      <c r="T4" s="432"/>
    </row>
    <row r="5" spans="2:20" ht="21" customHeight="1" x14ac:dyDescent="0.25">
      <c r="B5" s="1121"/>
      <c r="C5" s="1121"/>
      <c r="D5" s="1121"/>
      <c r="E5" s="1121"/>
      <c r="F5" s="388" t="s">
        <v>103</v>
      </c>
      <c r="G5" s="269">
        <f>Input!$C$9</f>
        <v>2023</v>
      </c>
      <c r="H5" s="388" t="s">
        <v>103</v>
      </c>
      <c r="I5" s="390">
        <f>G5-1</f>
        <v>2022</v>
      </c>
      <c r="J5" s="266"/>
      <c r="K5" s="391"/>
      <c r="L5" s="391"/>
      <c r="M5" s="266"/>
      <c r="N5" s="266"/>
      <c r="O5" s="392"/>
      <c r="P5" s="385"/>
      <c r="Q5" s="385"/>
      <c r="R5" s="385"/>
    </row>
    <row r="6" spans="2:20" ht="6.6" customHeight="1" x14ac:dyDescent="0.2">
      <c r="B6" s="1121"/>
      <c r="C6" s="1121"/>
      <c r="D6" s="1121"/>
      <c r="E6" s="1121"/>
      <c r="F6" s="393"/>
      <c r="G6" s="394"/>
      <c r="H6" s="266"/>
      <c r="I6" s="394"/>
      <c r="J6" s="266"/>
      <c r="K6" s="391"/>
      <c r="L6" s="391"/>
      <c r="M6" s="266"/>
      <c r="N6" s="266"/>
      <c r="O6" s="392"/>
      <c r="P6" s="385"/>
      <c r="Q6" s="385"/>
      <c r="R6" s="385"/>
    </row>
    <row r="7" spans="2:20" x14ac:dyDescent="0.2">
      <c r="B7" s="322" t="s">
        <v>132</v>
      </c>
      <c r="C7" s="1119" t="s">
        <v>196</v>
      </c>
      <c r="D7" s="1119"/>
      <c r="E7" s="1120" t="s">
        <v>194</v>
      </c>
      <c r="F7" s="1120"/>
      <c r="G7" s="209"/>
      <c r="H7" s="51"/>
      <c r="I7" s="209"/>
      <c r="J7" s="51"/>
      <c r="K7" s="362"/>
      <c r="L7" s="362"/>
      <c r="M7" s="383"/>
      <c r="N7" s="383"/>
      <c r="O7" s="395"/>
      <c r="P7" s="385"/>
      <c r="Q7" s="385"/>
      <c r="R7" s="385"/>
    </row>
    <row r="8" spans="2:20" x14ac:dyDescent="0.2">
      <c r="B8" s="1122"/>
      <c r="C8" s="1119" t="s">
        <v>188</v>
      </c>
      <c r="D8" s="1119"/>
      <c r="E8" s="1120" t="s">
        <v>195</v>
      </c>
      <c r="F8" s="1120"/>
      <c r="G8" s="210"/>
      <c r="H8" s="51"/>
      <c r="I8" s="210"/>
      <c r="J8" s="51"/>
      <c r="K8" s="362"/>
      <c r="L8" s="362"/>
      <c r="M8" s="383"/>
      <c r="N8" s="383"/>
      <c r="O8" s="395"/>
      <c r="P8" s="385"/>
      <c r="Q8" s="385"/>
      <c r="R8" s="385"/>
    </row>
    <row r="9" spans="2:20" x14ac:dyDescent="0.2">
      <c r="B9" s="1122"/>
      <c r="C9" s="1119" t="s">
        <v>189</v>
      </c>
      <c r="D9" s="1119"/>
      <c r="E9" s="1120" t="s">
        <v>194</v>
      </c>
      <c r="F9" s="1120"/>
      <c r="G9" s="210"/>
      <c r="H9" s="51"/>
      <c r="I9" s="210"/>
      <c r="J9" s="51"/>
      <c r="K9" s="362"/>
      <c r="L9" s="362"/>
      <c r="M9" s="383"/>
      <c r="N9" s="383"/>
      <c r="O9" s="395"/>
      <c r="P9" s="385"/>
      <c r="Q9" s="385"/>
      <c r="R9" s="385"/>
    </row>
    <row r="10" spans="2:20" x14ac:dyDescent="0.2">
      <c r="B10" s="1122"/>
      <c r="C10" s="1119" t="s">
        <v>206</v>
      </c>
      <c r="D10" s="1119"/>
      <c r="E10" s="1120" t="s">
        <v>194</v>
      </c>
      <c r="F10" s="1120"/>
      <c r="G10" s="210"/>
      <c r="H10" s="52"/>
      <c r="I10" s="210"/>
      <c r="J10" s="51"/>
      <c r="K10" s="362"/>
      <c r="L10" s="362"/>
      <c r="M10" s="383"/>
      <c r="N10" s="383"/>
      <c r="O10" s="396"/>
      <c r="P10" s="385"/>
      <c r="Q10" s="385"/>
      <c r="R10" s="385"/>
    </row>
    <row r="11" spans="2:20" x14ac:dyDescent="0.2">
      <c r="B11" s="1122"/>
      <c r="C11" s="1119" t="s">
        <v>207</v>
      </c>
      <c r="D11" s="1119"/>
      <c r="E11" s="1120" t="s">
        <v>194</v>
      </c>
      <c r="F11" s="1120"/>
      <c r="G11" s="210"/>
      <c r="H11" s="51"/>
      <c r="I11" s="210"/>
      <c r="J11" s="51"/>
      <c r="K11" s="362"/>
      <c r="L11" s="362"/>
      <c r="M11" s="1073" t="s">
        <v>255</v>
      </c>
      <c r="N11" s="383"/>
      <c r="O11" s="395"/>
      <c r="P11" s="385"/>
      <c r="Q11" s="385"/>
      <c r="R11" s="385"/>
    </row>
    <row r="12" spans="2:20" ht="14.45" customHeight="1" x14ac:dyDescent="0.2">
      <c r="B12" s="323"/>
      <c r="C12" s="1119" t="s">
        <v>208</v>
      </c>
      <c r="D12" s="1119"/>
      <c r="E12" s="1120" t="s">
        <v>194</v>
      </c>
      <c r="F12" s="1120"/>
      <c r="G12" s="210"/>
      <c r="H12" s="51"/>
      <c r="I12" s="210"/>
      <c r="J12" s="51"/>
      <c r="K12" s="362"/>
      <c r="L12" s="362"/>
      <c r="M12" s="1073"/>
      <c r="N12" s="512"/>
      <c r="O12" s="396"/>
      <c r="P12" s="385"/>
      <c r="Q12" s="385"/>
      <c r="R12" s="385"/>
    </row>
    <row r="13" spans="2:20" ht="15" x14ac:dyDescent="0.25">
      <c r="B13" s="323"/>
      <c r="C13" s="1119" t="s">
        <v>209</v>
      </c>
      <c r="D13" s="1119"/>
      <c r="E13" s="1120" t="s">
        <v>194</v>
      </c>
      <c r="F13" s="1120"/>
      <c r="G13" s="210"/>
      <c r="H13" s="51"/>
      <c r="I13" s="210"/>
      <c r="J13" s="51"/>
      <c r="K13" s="362"/>
      <c r="L13" s="362"/>
      <c r="M13" s="1073"/>
      <c r="N13"/>
      <c r="O13" s="396"/>
      <c r="P13" s="385"/>
      <c r="Q13" s="385"/>
      <c r="R13" s="385"/>
    </row>
    <row r="14" spans="2:20" ht="15" x14ac:dyDescent="0.25">
      <c r="B14" s="323"/>
      <c r="C14" s="1119" t="s">
        <v>210</v>
      </c>
      <c r="D14" s="1119"/>
      <c r="E14" s="1120" t="s">
        <v>194</v>
      </c>
      <c r="F14" s="1120"/>
      <c r="G14" s="210"/>
      <c r="H14" s="51"/>
      <c r="I14" s="210"/>
      <c r="J14" s="51"/>
      <c r="K14" s="53" t="s">
        <v>109</v>
      </c>
      <c r="L14" s="53"/>
      <c r="M14" s="1073"/>
      <c r="N14"/>
      <c r="O14" s="53" t="s">
        <v>111</v>
      </c>
      <c r="P14" s="385"/>
      <c r="Q14" s="385"/>
      <c r="R14" s="385"/>
    </row>
    <row r="15" spans="2:20" ht="15" customHeight="1" x14ac:dyDescent="0.25">
      <c r="B15" s="323"/>
      <c r="C15" s="1119" t="s">
        <v>86</v>
      </c>
      <c r="D15" s="1119"/>
      <c r="E15" s="1120" t="s">
        <v>194</v>
      </c>
      <c r="F15" s="1120"/>
      <c r="G15" s="210"/>
      <c r="H15" s="51"/>
      <c r="I15" s="210"/>
      <c r="J15" s="51"/>
      <c r="K15" s="11" t="s">
        <v>110</v>
      </c>
      <c r="L15" s="11"/>
      <c r="M15" s="1073"/>
      <c r="N15"/>
      <c r="O15" s="271" t="s">
        <v>68</v>
      </c>
      <c r="P15" s="385"/>
      <c r="Q15" s="385"/>
      <c r="R15" s="385"/>
    </row>
    <row r="16" spans="2:20" ht="16.899999999999999" customHeight="1" thickBot="1" x14ac:dyDescent="0.3">
      <c r="B16" s="324"/>
      <c r="C16" s="54"/>
      <c r="D16" s="1128" t="s">
        <v>20</v>
      </c>
      <c r="E16" s="1128"/>
      <c r="F16" s="55"/>
      <c r="G16" s="258" t="str">
        <f>IF((SUMIF(G7:G15,"&gt;0")-SUMIF(G7:G15,"&lt;0"))=0,"",SUM(G7:G15))</f>
        <v/>
      </c>
      <c r="H16" s="368"/>
      <c r="I16" s="258" t="str">
        <f>IF((SUMIF(I7:I15,"&gt;0")-SUMIF(I7:I15,"&lt;0"))=0,"",SUM(I7:I15))</f>
        <v/>
      </c>
      <c r="J16" s="2"/>
      <c r="K16" s="361" t="str">
        <f>IF(AND(I16="",G16=""),"",IF(G16="","",IF(G16&lt;I16,12,IF(I16="",12,24))))</f>
        <v/>
      </c>
      <c r="L16" s="365"/>
      <c r="M16" s="1073"/>
      <c r="N16"/>
      <c r="O16" s="293" t="str">
        <f>IF(K16="","",IF(K16=12,G16/12,(G16+I16)/24))</f>
        <v/>
      </c>
      <c r="P16" s="385"/>
      <c r="Q16" s="385"/>
      <c r="R16" s="385"/>
    </row>
    <row r="17" spans="1:24" ht="16.5" thickTop="1" thickBot="1" x14ac:dyDescent="0.3">
      <c r="B17" s="324"/>
      <c r="C17" s="54"/>
      <c r="D17" s="406"/>
      <c r="E17" s="406"/>
      <c r="F17" s="406"/>
      <c r="G17" s="403"/>
      <c r="H17" s="403"/>
      <c r="I17" s="1132" t="s">
        <v>165</v>
      </c>
      <c r="J17" s="1132"/>
      <c r="K17" s="1132"/>
      <c r="L17" s="513"/>
      <c r="M17" s="1073"/>
      <c r="N17"/>
      <c r="O17" s="411"/>
      <c r="P17" s="620"/>
      <c r="Q17" s="630" t="b">
        <f>IF(AND(H18="x",I20=""),(G10+G13)/12)</f>
        <v>0</v>
      </c>
      <c r="R17" s="630" t="b">
        <f>IF(AND(H19="x",H18="x",I20=""),G13/12)</f>
        <v>0</v>
      </c>
    </row>
    <row r="18" spans="1:24" ht="16.149999999999999" customHeight="1" thickBot="1" x14ac:dyDescent="0.3">
      <c r="B18" s="324"/>
      <c r="C18" s="54"/>
      <c r="D18" s="1125" t="s">
        <v>185</v>
      </c>
      <c r="E18" s="1125"/>
      <c r="F18" s="1125"/>
      <c r="G18" s="1125"/>
      <c r="H18" s="414"/>
      <c r="I18" s="1132" t="s">
        <v>166</v>
      </c>
      <c r="J18" s="1132"/>
      <c r="K18" s="1132"/>
      <c r="L18" s="513"/>
      <c r="M18" s="1074"/>
      <c r="N18" s="415"/>
      <c r="O18" s="409">
        <f>IF(AND(H18="",H19="",I20=""),SUM(G10,G12,G13)/12,IF(AND(H18="x",H19="x",I20=""),R17,IF(AND(H18="x",I20=""),Q17,IF(AND(H19="x",I20=""),Q18,I20))))</f>
        <v>0</v>
      </c>
      <c r="P18" s="621"/>
      <c r="Q18" s="630" t="b">
        <f>IF(AND(H19="x",I20=""),(G12+G13)/12)</f>
        <v>0</v>
      </c>
      <c r="R18" s="630"/>
    </row>
    <row r="19" spans="1:24" s="380" customFormat="1" ht="17.45" customHeight="1" thickBot="1" x14ac:dyDescent="0.3">
      <c r="A19" s="378"/>
      <c r="B19" s="324"/>
      <c r="C19" s="54"/>
      <c r="D19" s="1125" t="s">
        <v>186</v>
      </c>
      <c r="E19" s="1125"/>
      <c r="F19" s="1125"/>
      <c r="G19" s="1125"/>
      <c r="H19" s="416"/>
      <c r="I19" s="1139" t="s">
        <v>29</v>
      </c>
      <c r="J19" s="1133"/>
      <c r="K19" s="1133"/>
      <c r="L19" s="521"/>
      <c r="M19" s="562"/>
      <c r="N19" s="514"/>
      <c r="O19" s="410" t="str">
        <f>IF(O16="","",IF(M19="X","",O16-O17-O18))</f>
        <v/>
      </c>
      <c r="P19" s="385"/>
      <c r="Q19" s="385"/>
      <c r="R19" s="385"/>
      <c r="S19" s="385"/>
      <c r="T19" s="385"/>
      <c r="U19" s="385"/>
      <c r="V19" s="385"/>
      <c r="W19" s="385"/>
      <c r="X19" s="385"/>
    </row>
    <row r="20" spans="1:24" s="380" customFormat="1" ht="19.149999999999999" customHeight="1" x14ac:dyDescent="0.25">
      <c r="A20" s="378"/>
      <c r="B20" s="1125" t="s">
        <v>187</v>
      </c>
      <c r="C20" s="1131"/>
      <c r="D20" s="1131"/>
      <c r="E20" s="1131"/>
      <c r="F20" s="1131"/>
      <c r="G20" s="1131"/>
      <c r="H20" s="1131"/>
      <c r="I20" s="417"/>
      <c r="J20" s="403"/>
      <c r="K20" s="181"/>
      <c r="L20" s="181"/>
      <c r="M20" s="181"/>
      <c r="N20" s="181"/>
      <c r="O20" s="272"/>
      <c r="P20" s="385"/>
      <c r="Q20" s="385"/>
      <c r="R20" s="385"/>
      <c r="S20" s="385"/>
      <c r="T20" s="385"/>
      <c r="U20" s="385"/>
      <c r="V20" s="385"/>
      <c r="W20" s="385"/>
      <c r="X20" s="385"/>
    </row>
    <row r="21" spans="1:24" s="385" customFormat="1" ht="4.9000000000000004" customHeight="1" x14ac:dyDescent="0.25">
      <c r="A21" s="378"/>
      <c r="B21" s="435"/>
      <c r="C21" s="436"/>
      <c r="D21" s="437"/>
      <c r="E21" s="437"/>
      <c r="F21" s="437"/>
      <c r="G21" s="438"/>
      <c r="H21" s="438"/>
      <c r="I21" s="438"/>
      <c r="J21" s="438"/>
      <c r="K21" s="301"/>
      <c r="L21" s="301"/>
      <c r="M21" s="301"/>
      <c r="N21" s="301"/>
      <c r="O21" s="439"/>
    </row>
    <row r="22" spans="1:24" s="380" customFormat="1" ht="15" customHeight="1" x14ac:dyDescent="0.25">
      <c r="A22" s="378"/>
      <c r="B22" s="326" t="s">
        <v>34</v>
      </c>
      <c r="C22" s="56"/>
      <c r="D22" s="402" t="s">
        <v>212</v>
      </c>
      <c r="E22" s="53" t="s">
        <v>85</v>
      </c>
      <c r="F22" s="53"/>
      <c r="G22" s="418"/>
      <c r="H22" s="368"/>
      <c r="I22" s="273"/>
      <c r="J22" s="403"/>
      <c r="K22" s="181"/>
      <c r="L22" s="181"/>
      <c r="M22" s="181"/>
      <c r="N22" s="181"/>
      <c r="O22" s="272"/>
      <c r="P22" s="385"/>
      <c r="Q22" s="385"/>
      <c r="R22" s="385"/>
      <c r="S22" s="385"/>
      <c r="T22" s="385"/>
      <c r="U22" s="385"/>
      <c r="V22" s="385"/>
      <c r="W22" s="385"/>
      <c r="X22" s="385"/>
    </row>
    <row r="23" spans="1:24" s="380" customFormat="1" x14ac:dyDescent="0.2">
      <c r="A23" s="378"/>
      <c r="B23" s="1126"/>
      <c r="C23" s="1126"/>
      <c r="D23" s="1126"/>
      <c r="E23" s="1126"/>
      <c r="F23" s="1126"/>
      <c r="G23" s="1126"/>
      <c r="H23" s="1126"/>
      <c r="I23" s="1126"/>
      <c r="J23" s="1126"/>
      <c r="K23" s="1126"/>
      <c r="L23" s="1126"/>
      <c r="M23" s="1126"/>
      <c r="N23" s="1126"/>
      <c r="O23" s="1126"/>
      <c r="P23" s="385"/>
      <c r="Q23" s="385"/>
      <c r="R23" s="385"/>
      <c r="S23" s="385"/>
      <c r="T23" s="385"/>
      <c r="U23" s="385"/>
      <c r="V23" s="385"/>
      <c r="W23" s="385"/>
      <c r="X23" s="385"/>
    </row>
    <row r="24" spans="1:24" s="380" customFormat="1" x14ac:dyDescent="0.2">
      <c r="A24" s="378"/>
      <c r="B24" s="1126"/>
      <c r="C24" s="1126"/>
      <c r="D24" s="1126"/>
      <c r="E24" s="1126"/>
      <c r="F24" s="1126"/>
      <c r="G24" s="1126"/>
      <c r="H24" s="1126"/>
      <c r="I24" s="1126"/>
      <c r="J24" s="1126"/>
      <c r="K24" s="1126"/>
      <c r="L24" s="1126"/>
      <c r="M24" s="1126"/>
      <c r="N24" s="1126"/>
      <c r="O24" s="1126"/>
      <c r="P24" s="385"/>
      <c r="Q24" s="385"/>
      <c r="R24" s="385"/>
      <c r="S24" s="385"/>
      <c r="T24" s="385"/>
      <c r="U24" s="385"/>
      <c r="V24" s="385"/>
      <c r="W24" s="385"/>
      <c r="X24" s="385"/>
    </row>
    <row r="25" spans="1:24" s="380" customFormat="1" ht="24" customHeight="1" x14ac:dyDescent="0.2">
      <c r="A25" s="378"/>
      <c r="B25" s="1126"/>
      <c r="C25" s="1126"/>
      <c r="D25" s="1126"/>
      <c r="E25" s="1126"/>
      <c r="F25" s="1126"/>
      <c r="G25" s="1126"/>
      <c r="H25" s="1126"/>
      <c r="I25" s="1126"/>
      <c r="J25" s="1126"/>
      <c r="K25" s="1126"/>
      <c r="L25" s="1126"/>
      <c r="M25" s="1126"/>
      <c r="N25" s="1126"/>
      <c r="O25" s="1126"/>
      <c r="P25" s="385"/>
      <c r="Q25" s="385"/>
      <c r="R25" s="385"/>
      <c r="S25" s="385"/>
      <c r="T25" s="385"/>
      <c r="U25" s="385"/>
      <c r="V25" s="385"/>
      <c r="W25" s="385"/>
      <c r="X25" s="385"/>
    </row>
    <row r="26" spans="1:24" s="380" customFormat="1" ht="19.899999999999999" customHeight="1" x14ac:dyDescent="0.2">
      <c r="A26" s="378"/>
      <c r="B26" s="1127" t="s">
        <v>154</v>
      </c>
      <c r="C26" s="1127"/>
      <c r="D26" s="1127"/>
      <c r="E26" s="1127"/>
      <c r="F26" s="1127"/>
      <c r="G26" s="1127"/>
      <c r="H26" s="1127"/>
      <c r="I26" s="1127"/>
      <c r="J26" s="1127"/>
      <c r="K26" s="1127"/>
      <c r="L26" s="1127"/>
      <c r="M26" s="1127"/>
      <c r="N26" s="1127"/>
      <c r="O26" s="1127"/>
      <c r="P26" s="385"/>
      <c r="Q26" s="385"/>
      <c r="R26" s="385"/>
      <c r="S26" s="385"/>
      <c r="T26" s="385"/>
      <c r="U26" s="385"/>
      <c r="V26" s="385"/>
      <c r="W26" s="385"/>
      <c r="X26" s="385"/>
    </row>
    <row r="27" spans="1:24" s="385" customFormat="1" ht="3" customHeight="1" x14ac:dyDescent="0.2">
      <c r="A27" s="378"/>
      <c r="B27" s="378"/>
      <c r="C27" s="378"/>
      <c r="D27" s="378"/>
      <c r="E27" s="378"/>
      <c r="F27" s="378"/>
      <c r="G27" s="378"/>
      <c r="H27" s="378"/>
      <c r="I27" s="378"/>
      <c r="J27" s="378"/>
      <c r="K27" s="378"/>
      <c r="L27" s="378"/>
      <c r="M27" s="378"/>
      <c r="N27" s="378"/>
      <c r="O27" s="378"/>
    </row>
    <row r="28" spans="1:24" ht="21" customHeight="1" x14ac:dyDescent="0.25">
      <c r="B28" s="1121"/>
      <c r="C28" s="1121"/>
      <c r="D28" s="1121"/>
      <c r="E28" s="1121"/>
      <c r="F28" s="388" t="s">
        <v>103</v>
      </c>
      <c r="G28" s="389">
        <f>Input!$C$9</f>
        <v>2023</v>
      </c>
      <c r="H28" s="388" t="s">
        <v>103</v>
      </c>
      <c r="I28" s="390">
        <f>G28-1</f>
        <v>2022</v>
      </c>
      <c r="J28" s="266"/>
      <c r="K28" s="391"/>
      <c r="L28" s="391"/>
      <c r="M28" s="266"/>
      <c r="N28" s="266"/>
      <c r="O28" s="392"/>
      <c r="P28" s="385"/>
      <c r="Q28" s="385"/>
      <c r="R28" s="385"/>
    </row>
    <row r="29" spans="1:24" ht="6.6" customHeight="1" x14ac:dyDescent="0.2">
      <c r="B29" s="1121"/>
      <c r="C29" s="1121"/>
      <c r="D29" s="1121"/>
      <c r="E29" s="1121"/>
      <c r="F29" s="393"/>
      <c r="G29" s="394"/>
      <c r="H29" s="266"/>
      <c r="I29" s="394"/>
      <c r="J29" s="266"/>
      <c r="K29" s="391"/>
      <c r="L29" s="391"/>
      <c r="M29" s="266"/>
      <c r="N29" s="266"/>
      <c r="O29" s="392"/>
      <c r="P29" s="385"/>
      <c r="Q29" s="385"/>
      <c r="R29" s="385"/>
    </row>
    <row r="30" spans="1:24" x14ac:dyDescent="0.2">
      <c r="B30" s="322" t="s">
        <v>132</v>
      </c>
      <c r="C30" s="1119" t="s">
        <v>196</v>
      </c>
      <c r="D30" s="1119"/>
      <c r="E30" s="1120" t="s">
        <v>194</v>
      </c>
      <c r="F30" s="1120"/>
      <c r="G30" s="209"/>
      <c r="H30" s="51"/>
      <c r="I30" s="209"/>
      <c r="J30" s="51"/>
      <c r="K30" s="362"/>
      <c r="L30" s="362"/>
      <c r="M30" s="383"/>
      <c r="N30" s="383"/>
      <c r="O30" s="395"/>
      <c r="P30" s="385"/>
      <c r="Q30" s="385"/>
      <c r="R30" s="385"/>
    </row>
    <row r="31" spans="1:24" x14ac:dyDescent="0.2">
      <c r="B31" s="1122"/>
      <c r="C31" s="1119" t="s">
        <v>188</v>
      </c>
      <c r="D31" s="1119"/>
      <c r="E31" s="1120" t="s">
        <v>195</v>
      </c>
      <c r="F31" s="1120"/>
      <c r="G31" s="210"/>
      <c r="H31" s="51"/>
      <c r="I31" s="210"/>
      <c r="J31" s="51"/>
      <c r="K31" s="362"/>
      <c r="L31" s="362"/>
      <c r="M31" s="383"/>
      <c r="N31" s="383"/>
      <c r="O31" s="395"/>
      <c r="P31" s="385"/>
      <c r="Q31" s="385"/>
      <c r="R31" s="385"/>
    </row>
    <row r="32" spans="1:24" x14ac:dyDescent="0.2">
      <c r="B32" s="1122"/>
      <c r="C32" s="1119" t="s">
        <v>189</v>
      </c>
      <c r="D32" s="1119"/>
      <c r="E32" s="1120" t="s">
        <v>194</v>
      </c>
      <c r="F32" s="1120"/>
      <c r="G32" s="210"/>
      <c r="H32" s="51"/>
      <c r="I32" s="210"/>
      <c r="J32" s="51"/>
      <c r="K32" s="362"/>
      <c r="L32" s="362"/>
      <c r="M32" s="383"/>
      <c r="N32" s="383"/>
      <c r="O32" s="395"/>
      <c r="P32" s="385"/>
      <c r="Q32" s="385"/>
      <c r="R32" s="385"/>
    </row>
    <row r="33" spans="1:24" ht="13.9" customHeight="1" x14ac:dyDescent="0.2">
      <c r="B33" s="1122"/>
      <c r="C33" s="1119" t="s">
        <v>206</v>
      </c>
      <c r="D33" s="1119"/>
      <c r="E33" s="1120" t="s">
        <v>194</v>
      </c>
      <c r="F33" s="1120"/>
      <c r="G33" s="210"/>
      <c r="H33" s="52"/>
      <c r="I33" s="210"/>
      <c r="J33" s="51"/>
      <c r="K33" s="362"/>
      <c r="L33" s="362"/>
      <c r="M33" s="383"/>
      <c r="N33" s="383"/>
      <c r="O33" s="396"/>
      <c r="P33" s="385"/>
      <c r="Q33" s="385"/>
      <c r="R33" s="385"/>
    </row>
    <row r="34" spans="1:24" x14ac:dyDescent="0.2">
      <c r="B34" s="1122"/>
      <c r="C34" s="1119" t="s">
        <v>207</v>
      </c>
      <c r="D34" s="1119"/>
      <c r="E34" s="1120" t="s">
        <v>194</v>
      </c>
      <c r="F34" s="1120"/>
      <c r="G34" s="210"/>
      <c r="H34" s="51"/>
      <c r="I34" s="210"/>
      <c r="J34" s="51"/>
      <c r="K34" s="362"/>
      <c r="L34" s="362"/>
      <c r="M34" s="1073" t="s">
        <v>255</v>
      </c>
      <c r="N34" s="383"/>
      <c r="O34" s="395"/>
      <c r="P34" s="385"/>
      <c r="Q34" s="385"/>
      <c r="R34" s="385"/>
    </row>
    <row r="35" spans="1:24" ht="14.45" customHeight="1" x14ac:dyDescent="0.2">
      <c r="B35" s="323"/>
      <c r="C35" s="1119" t="s">
        <v>208</v>
      </c>
      <c r="D35" s="1119"/>
      <c r="E35" s="1120" t="s">
        <v>194</v>
      </c>
      <c r="F35" s="1120"/>
      <c r="G35" s="210"/>
      <c r="H35" s="51"/>
      <c r="I35" s="210"/>
      <c r="J35" s="51"/>
      <c r="K35" s="362"/>
      <c r="L35" s="362"/>
      <c r="M35" s="1073"/>
      <c r="N35" s="512"/>
      <c r="O35" s="396"/>
      <c r="P35" s="385"/>
      <c r="Q35" s="385"/>
      <c r="R35" s="385"/>
    </row>
    <row r="36" spans="1:24" x14ac:dyDescent="0.2">
      <c r="B36" s="323"/>
      <c r="C36" s="1119" t="s">
        <v>209</v>
      </c>
      <c r="D36" s="1119"/>
      <c r="E36" s="1120" t="s">
        <v>194</v>
      </c>
      <c r="F36" s="1120"/>
      <c r="G36" s="210"/>
      <c r="H36" s="51"/>
      <c r="I36" s="210"/>
      <c r="J36" s="51"/>
      <c r="K36" s="362"/>
      <c r="L36" s="362"/>
      <c r="M36" s="1073"/>
      <c r="O36" s="396"/>
      <c r="P36" s="385"/>
      <c r="Q36" s="385"/>
      <c r="R36" s="385"/>
    </row>
    <row r="37" spans="1:24" x14ac:dyDescent="0.2">
      <c r="B37" s="323"/>
      <c r="C37" s="1119" t="s">
        <v>210</v>
      </c>
      <c r="D37" s="1119"/>
      <c r="E37" s="1120" t="s">
        <v>194</v>
      </c>
      <c r="F37" s="1120"/>
      <c r="G37" s="210"/>
      <c r="H37" s="51"/>
      <c r="I37" s="210"/>
      <c r="J37" s="51"/>
      <c r="K37" s="53" t="s">
        <v>109</v>
      </c>
      <c r="L37" s="53"/>
      <c r="M37" s="1073"/>
      <c r="O37" s="53" t="s">
        <v>111</v>
      </c>
      <c r="P37" s="385"/>
      <c r="Q37" s="385"/>
      <c r="R37" s="385"/>
    </row>
    <row r="38" spans="1:24" ht="15" customHeight="1" x14ac:dyDescent="0.2">
      <c r="B38" s="323"/>
      <c r="C38" s="1119" t="s">
        <v>86</v>
      </c>
      <c r="D38" s="1119"/>
      <c r="E38" s="1120" t="s">
        <v>194</v>
      </c>
      <c r="F38" s="1120"/>
      <c r="G38" s="210"/>
      <c r="H38" s="51"/>
      <c r="I38" s="210"/>
      <c r="J38" s="51"/>
      <c r="K38" s="11" t="s">
        <v>110</v>
      </c>
      <c r="L38" s="11"/>
      <c r="M38" s="1073"/>
      <c r="O38" s="271" t="s">
        <v>68</v>
      </c>
      <c r="P38" s="385"/>
      <c r="Q38" s="385"/>
      <c r="R38" s="385"/>
    </row>
    <row r="39" spans="1:24" ht="15" thickBot="1" x14ac:dyDescent="0.25">
      <c r="B39" s="324"/>
      <c r="C39" s="54"/>
      <c r="D39" s="1128" t="s">
        <v>20</v>
      </c>
      <c r="E39" s="1128"/>
      <c r="F39" s="55"/>
      <c r="G39" s="258" t="str">
        <f>IF((SUMIF(G30:G38,"&gt;0")-SUMIF(G30:G38,"&lt;0"))=0,"",SUM(G30:G38))</f>
        <v/>
      </c>
      <c r="H39" s="368"/>
      <c r="I39" s="258" t="str">
        <f>IF((SUMIF(I30:I38,"&gt;0")-SUMIF(I30:I38,"&lt;0"))=0,"",SUM(I30:I38))</f>
        <v/>
      </c>
      <c r="J39" s="2"/>
      <c r="K39" s="361" t="str">
        <f>IF(AND(I39="",G39=""),"",IF(G39="","",IF(G39&lt;I39,12,IF(I39="",12,24))))</f>
        <v/>
      </c>
      <c r="L39" s="365"/>
      <c r="M39" s="1073"/>
      <c r="O39" s="293" t="str">
        <f>IF(K39="","",IF(K39=12,G39/12,(G39+I39)/24))</f>
        <v/>
      </c>
      <c r="P39" s="385"/>
      <c r="Q39" s="385"/>
      <c r="R39" s="385"/>
    </row>
    <row r="40" spans="1:24" ht="16.5" thickTop="1" thickBot="1" x14ac:dyDescent="0.3">
      <c r="B40" s="324"/>
      <c r="C40" s="54"/>
      <c r="D40" s="406"/>
      <c r="E40" s="406"/>
      <c r="F40" s="406"/>
      <c r="G40" s="403"/>
      <c r="H40" s="403"/>
      <c r="I40" s="1132" t="s">
        <v>165</v>
      </c>
      <c r="J40" s="1132"/>
      <c r="K40" s="1132"/>
      <c r="L40" s="513"/>
      <c r="M40" s="1073"/>
      <c r="O40" s="411"/>
      <c r="P40" s="620"/>
      <c r="Q40" s="630" t="b">
        <f>IF(AND(H41="x",I43=""),(G33+G36)/12)</f>
        <v>0</v>
      </c>
      <c r="R40" s="630" t="b">
        <f>IF(AND(H42="x",H41="x",I43=""),G36/12)</f>
        <v>0</v>
      </c>
    </row>
    <row r="41" spans="1:24" ht="15.75" thickBot="1" x14ac:dyDescent="0.3">
      <c r="B41" s="324"/>
      <c r="C41" s="54"/>
      <c r="D41" s="1125" t="s">
        <v>185</v>
      </c>
      <c r="E41" s="1125"/>
      <c r="F41" s="1125"/>
      <c r="G41" s="1125"/>
      <c r="H41" s="414"/>
      <c r="I41" s="1132" t="s">
        <v>166</v>
      </c>
      <c r="J41" s="1132"/>
      <c r="K41" s="1132"/>
      <c r="L41" s="513"/>
      <c r="M41" s="1074"/>
      <c r="N41" s="415"/>
      <c r="O41" s="409">
        <f>IF(AND(H41="",H42="",I43=""),SUM(G33,G35,G36)/12,IF(AND(H41="x",H42="x",I43=""),R40,IF(AND(H41="x",I43=""),Q40,IF(AND(H42="x",I43=""),Q41,I43))))</f>
        <v>0</v>
      </c>
      <c r="P41" s="621"/>
      <c r="Q41" s="630" t="b">
        <f>IF(AND(H42="x",I43=""),(G35+G36)/12)</f>
        <v>0</v>
      </c>
      <c r="R41" s="630"/>
    </row>
    <row r="42" spans="1:24" s="380" customFormat="1" ht="17.45" customHeight="1" thickBot="1" x14ac:dyDescent="0.3">
      <c r="A42" s="378"/>
      <c r="B42" s="324"/>
      <c r="C42" s="54"/>
      <c r="D42" s="1125" t="s">
        <v>186</v>
      </c>
      <c r="E42" s="1125"/>
      <c r="F42" s="1125"/>
      <c r="G42" s="1125"/>
      <c r="H42" s="416"/>
      <c r="I42" s="399"/>
      <c r="J42" s="399"/>
      <c r="K42" s="521" t="s">
        <v>29</v>
      </c>
      <c r="L42" s="521"/>
      <c r="M42" s="562"/>
      <c r="N42" s="514"/>
      <c r="O42" s="410" t="str">
        <f>IF(O39="","",IF(M42="X","",O39-O40-O41))</f>
        <v/>
      </c>
      <c r="P42" s="385"/>
      <c r="Q42" s="385"/>
      <c r="R42" s="385"/>
      <c r="S42" s="385"/>
      <c r="T42" s="385"/>
      <c r="U42" s="385"/>
      <c r="V42" s="385"/>
      <c r="W42" s="385"/>
      <c r="X42" s="385"/>
    </row>
    <row r="43" spans="1:24" s="380" customFormat="1" ht="19.149999999999999" customHeight="1" x14ac:dyDescent="0.25">
      <c r="A43" s="378"/>
      <c r="B43" s="1125" t="s">
        <v>187</v>
      </c>
      <c r="C43" s="1131"/>
      <c r="D43" s="1131"/>
      <c r="E43" s="1131"/>
      <c r="F43" s="1131"/>
      <c r="G43" s="1131"/>
      <c r="H43" s="1131"/>
      <c r="I43" s="417"/>
      <c r="J43" s="403"/>
      <c r="K43" s="181"/>
      <c r="L43" s="181"/>
      <c r="M43" s="181"/>
      <c r="N43" s="181"/>
      <c r="O43" s="272"/>
      <c r="P43" s="385"/>
      <c r="Q43" s="385"/>
      <c r="R43" s="385"/>
      <c r="S43" s="385"/>
      <c r="T43" s="385"/>
      <c r="U43" s="385"/>
      <c r="V43" s="385"/>
      <c r="W43" s="385"/>
      <c r="X43" s="385"/>
    </row>
    <row r="44" spans="1:24" s="380" customFormat="1" ht="4.9000000000000004" customHeight="1" x14ac:dyDescent="0.25">
      <c r="A44" s="378"/>
      <c r="B44" s="325"/>
      <c r="C44" s="257"/>
      <c r="D44" s="387"/>
      <c r="E44" s="387"/>
      <c r="F44" s="387"/>
      <c r="G44" s="400"/>
      <c r="H44" s="400"/>
      <c r="I44" s="400"/>
      <c r="J44" s="400"/>
      <c r="K44" s="401"/>
      <c r="L44" s="401"/>
      <c r="M44" s="401"/>
      <c r="N44" s="401"/>
      <c r="O44" s="327"/>
      <c r="P44" s="385"/>
      <c r="Q44" s="385"/>
      <c r="R44" s="385"/>
      <c r="S44" s="385"/>
      <c r="T44" s="385"/>
      <c r="U44" s="385"/>
      <c r="V44" s="385"/>
      <c r="W44" s="385"/>
      <c r="X44" s="385"/>
    </row>
    <row r="45" spans="1:24" s="380" customFormat="1" ht="15" customHeight="1" x14ac:dyDescent="0.25">
      <c r="A45" s="378"/>
      <c r="B45" s="326" t="s">
        <v>34</v>
      </c>
      <c r="C45" s="56"/>
      <c r="D45" s="402" t="s">
        <v>212</v>
      </c>
      <c r="E45" s="53" t="s">
        <v>85</v>
      </c>
      <c r="F45" s="53"/>
      <c r="G45" s="273"/>
      <c r="H45" s="368"/>
      <c r="I45" s="273"/>
      <c r="J45" s="403"/>
      <c r="K45" s="181"/>
      <c r="L45" s="181"/>
      <c r="M45" s="181"/>
      <c r="N45" s="181"/>
      <c r="O45" s="272"/>
      <c r="P45" s="385"/>
      <c r="Q45" s="385"/>
      <c r="R45" s="385"/>
      <c r="S45" s="385"/>
      <c r="T45" s="385"/>
      <c r="U45" s="385"/>
      <c r="V45" s="385"/>
      <c r="W45" s="385"/>
      <c r="X45" s="385"/>
    </row>
    <row r="46" spans="1:24" s="380" customFormat="1" x14ac:dyDescent="0.2">
      <c r="A46" s="378"/>
      <c r="B46" s="1126"/>
      <c r="C46" s="1126"/>
      <c r="D46" s="1126"/>
      <c r="E46" s="1126"/>
      <c r="F46" s="1126"/>
      <c r="G46" s="1126"/>
      <c r="H46" s="1126"/>
      <c r="I46" s="1126"/>
      <c r="J46" s="1126"/>
      <c r="K46" s="1126"/>
      <c r="L46" s="1126"/>
      <c r="M46" s="1126"/>
      <c r="N46" s="1126"/>
      <c r="O46" s="1126"/>
      <c r="P46" s="385"/>
      <c r="Q46" s="385"/>
      <c r="R46" s="385"/>
      <c r="S46" s="385"/>
      <c r="T46" s="385"/>
      <c r="U46" s="385"/>
      <c r="V46" s="385"/>
      <c r="W46" s="385"/>
      <c r="X46" s="385"/>
    </row>
    <row r="47" spans="1:24" s="380" customFormat="1" x14ac:dyDescent="0.2">
      <c r="A47" s="378"/>
      <c r="B47" s="1126"/>
      <c r="C47" s="1126"/>
      <c r="D47" s="1126"/>
      <c r="E47" s="1126"/>
      <c r="F47" s="1126"/>
      <c r="G47" s="1126"/>
      <c r="H47" s="1126"/>
      <c r="I47" s="1126"/>
      <c r="J47" s="1126"/>
      <c r="K47" s="1126"/>
      <c r="L47" s="1126"/>
      <c r="M47" s="1126"/>
      <c r="N47" s="1126"/>
      <c r="O47" s="1126"/>
      <c r="P47" s="385"/>
      <c r="Q47" s="385"/>
      <c r="R47" s="385"/>
      <c r="S47" s="385"/>
      <c r="T47" s="385"/>
      <c r="U47" s="385"/>
      <c r="V47" s="385"/>
      <c r="W47" s="385"/>
      <c r="X47" s="385"/>
    </row>
    <row r="48" spans="1:24" s="380" customFormat="1" ht="24" customHeight="1" x14ac:dyDescent="0.2">
      <c r="A48" s="378"/>
      <c r="B48" s="1126"/>
      <c r="C48" s="1126"/>
      <c r="D48" s="1126"/>
      <c r="E48" s="1126"/>
      <c r="F48" s="1126"/>
      <c r="G48" s="1126"/>
      <c r="H48" s="1126"/>
      <c r="I48" s="1126"/>
      <c r="J48" s="1126"/>
      <c r="K48" s="1126"/>
      <c r="L48" s="1126"/>
      <c r="M48" s="1126"/>
      <c r="N48" s="1126"/>
      <c r="O48" s="1126"/>
      <c r="P48" s="385"/>
      <c r="Q48" s="385"/>
      <c r="R48" s="385"/>
      <c r="S48" s="385"/>
      <c r="T48" s="385"/>
      <c r="U48" s="385"/>
      <c r="V48" s="385"/>
      <c r="W48" s="385"/>
      <c r="X48" s="385"/>
    </row>
    <row r="49" spans="1:24" s="380" customFormat="1" ht="19.899999999999999" customHeight="1" x14ac:dyDescent="0.2">
      <c r="A49" s="378"/>
      <c r="B49" s="1127" t="s">
        <v>154</v>
      </c>
      <c r="C49" s="1127"/>
      <c r="D49" s="1127"/>
      <c r="E49" s="1127"/>
      <c r="F49" s="1127"/>
      <c r="G49" s="1127"/>
      <c r="H49" s="1127"/>
      <c r="I49" s="1127"/>
      <c r="J49" s="1127"/>
      <c r="K49" s="1127"/>
      <c r="L49" s="1127"/>
      <c r="M49" s="1127"/>
      <c r="N49" s="1127"/>
      <c r="O49" s="1127"/>
      <c r="P49" s="385"/>
      <c r="Q49" s="385"/>
      <c r="R49" s="385"/>
      <c r="S49" s="385"/>
      <c r="T49" s="385"/>
      <c r="U49" s="385"/>
      <c r="V49" s="385"/>
      <c r="W49" s="385"/>
      <c r="X49" s="385"/>
    </row>
    <row r="50" spans="1:24" s="385" customFormat="1" ht="4.1500000000000004" customHeight="1" x14ac:dyDescent="0.2">
      <c r="A50" s="378"/>
      <c r="B50" s="378"/>
      <c r="C50" s="378"/>
      <c r="D50" s="378"/>
      <c r="E50" s="378"/>
      <c r="F50" s="378"/>
      <c r="G50" s="378"/>
      <c r="H50" s="378"/>
      <c r="I50" s="378"/>
      <c r="J50" s="378"/>
      <c r="K50" s="378"/>
      <c r="L50" s="378"/>
      <c r="M50" s="378"/>
      <c r="N50" s="378"/>
      <c r="O50" s="378"/>
    </row>
    <row r="51" spans="1:24" ht="21" customHeight="1" x14ac:dyDescent="0.25">
      <c r="B51" s="1121"/>
      <c r="C51" s="1121"/>
      <c r="D51" s="1121"/>
      <c r="E51" s="1121"/>
      <c r="F51" s="388" t="s">
        <v>103</v>
      </c>
      <c r="G51" s="389">
        <f>Input!$C$9</f>
        <v>2023</v>
      </c>
      <c r="H51" s="388" t="s">
        <v>103</v>
      </c>
      <c r="I51" s="390">
        <f>G51-1</f>
        <v>2022</v>
      </c>
      <c r="J51" s="266"/>
      <c r="K51" s="391"/>
      <c r="L51" s="391"/>
      <c r="M51" s="266"/>
      <c r="N51" s="266"/>
      <c r="O51" s="392"/>
      <c r="P51" s="385"/>
      <c r="Q51" s="385"/>
      <c r="R51" s="385"/>
    </row>
    <row r="52" spans="1:24" ht="6.6" customHeight="1" x14ac:dyDescent="0.2">
      <c r="B52" s="1121"/>
      <c r="C52" s="1121"/>
      <c r="D52" s="1121"/>
      <c r="E52" s="1121"/>
      <c r="F52" s="393"/>
      <c r="G52" s="394"/>
      <c r="H52" s="266"/>
      <c r="I52" s="394"/>
      <c r="J52" s="266"/>
      <c r="K52" s="391"/>
      <c r="L52" s="391"/>
      <c r="M52" s="266"/>
      <c r="N52" s="266"/>
      <c r="O52" s="392"/>
      <c r="P52" s="385"/>
      <c r="Q52" s="385"/>
      <c r="R52" s="385"/>
    </row>
    <row r="53" spans="1:24" x14ac:dyDescent="0.2">
      <c r="B53" s="322" t="s">
        <v>132</v>
      </c>
      <c r="C53" s="1119" t="s">
        <v>196</v>
      </c>
      <c r="D53" s="1119"/>
      <c r="E53" s="1120" t="s">
        <v>194</v>
      </c>
      <c r="F53" s="1120"/>
      <c r="G53" s="209"/>
      <c r="H53" s="51"/>
      <c r="I53" s="209"/>
      <c r="J53" s="51"/>
      <c r="K53" s="362"/>
      <c r="L53" s="362"/>
      <c r="M53" s="383"/>
      <c r="N53" s="383"/>
      <c r="O53" s="395"/>
      <c r="P53" s="385"/>
      <c r="Q53" s="385"/>
      <c r="R53" s="385"/>
    </row>
    <row r="54" spans="1:24" x14ac:dyDescent="0.2">
      <c r="B54" s="1122"/>
      <c r="C54" s="1119" t="s">
        <v>188</v>
      </c>
      <c r="D54" s="1119"/>
      <c r="E54" s="1120" t="s">
        <v>195</v>
      </c>
      <c r="F54" s="1120"/>
      <c r="G54" s="210"/>
      <c r="H54" s="51"/>
      <c r="I54" s="210"/>
      <c r="J54" s="51"/>
      <c r="K54" s="362"/>
      <c r="L54" s="362"/>
      <c r="M54" s="383"/>
      <c r="N54" s="383"/>
      <c r="O54" s="395"/>
      <c r="P54" s="385"/>
      <c r="Q54" s="385"/>
      <c r="R54" s="385"/>
    </row>
    <row r="55" spans="1:24" x14ac:dyDescent="0.2">
      <c r="B55" s="1122"/>
      <c r="C55" s="1119" t="s">
        <v>189</v>
      </c>
      <c r="D55" s="1119"/>
      <c r="E55" s="1120" t="s">
        <v>194</v>
      </c>
      <c r="F55" s="1120"/>
      <c r="G55" s="210"/>
      <c r="H55" s="51"/>
      <c r="I55" s="210"/>
      <c r="J55" s="51"/>
      <c r="K55" s="362"/>
      <c r="L55" s="362"/>
      <c r="M55" s="383"/>
      <c r="N55" s="383"/>
      <c r="O55" s="395"/>
      <c r="P55" s="385"/>
      <c r="Q55" s="385"/>
      <c r="R55" s="385"/>
    </row>
    <row r="56" spans="1:24" x14ac:dyDescent="0.2">
      <c r="B56" s="1122"/>
      <c r="C56" s="1119" t="s">
        <v>206</v>
      </c>
      <c r="D56" s="1119"/>
      <c r="E56" s="1120" t="s">
        <v>194</v>
      </c>
      <c r="F56" s="1120"/>
      <c r="G56" s="210"/>
      <c r="H56" s="52"/>
      <c r="I56" s="210"/>
      <c r="J56" s="51"/>
      <c r="K56" s="362"/>
      <c r="L56" s="362"/>
      <c r="M56" s="383"/>
      <c r="N56" s="383"/>
      <c r="O56" s="396"/>
      <c r="P56" s="385"/>
      <c r="Q56" s="385"/>
      <c r="R56" s="385"/>
    </row>
    <row r="57" spans="1:24" x14ac:dyDescent="0.2">
      <c r="B57" s="1122"/>
      <c r="C57" s="1119" t="s">
        <v>207</v>
      </c>
      <c r="D57" s="1119"/>
      <c r="E57" s="1120" t="s">
        <v>194</v>
      </c>
      <c r="F57" s="1120"/>
      <c r="G57" s="210"/>
      <c r="H57" s="51"/>
      <c r="I57" s="210"/>
      <c r="J57" s="51"/>
      <c r="K57" s="362"/>
      <c r="L57" s="362"/>
      <c r="M57" s="1073" t="s">
        <v>255</v>
      </c>
      <c r="N57" s="383"/>
      <c r="O57" s="395"/>
      <c r="P57" s="385"/>
      <c r="Q57" s="385"/>
      <c r="R57" s="385"/>
    </row>
    <row r="58" spans="1:24" ht="14.45" customHeight="1" x14ac:dyDescent="0.2">
      <c r="B58" s="323"/>
      <c r="C58" s="1119" t="s">
        <v>208</v>
      </c>
      <c r="D58" s="1119"/>
      <c r="E58" s="1120" t="s">
        <v>194</v>
      </c>
      <c r="F58" s="1120"/>
      <c r="G58" s="210"/>
      <c r="H58" s="51"/>
      <c r="I58" s="210"/>
      <c r="J58" s="51"/>
      <c r="K58" s="362"/>
      <c r="L58" s="362"/>
      <c r="M58" s="1073"/>
      <c r="N58" s="512"/>
      <c r="O58" s="396"/>
      <c r="P58" s="385"/>
      <c r="Q58" s="385"/>
      <c r="R58" s="385"/>
    </row>
    <row r="59" spans="1:24" x14ac:dyDescent="0.2">
      <c r="B59" s="323"/>
      <c r="C59" s="1119" t="s">
        <v>209</v>
      </c>
      <c r="D59" s="1119"/>
      <c r="E59" s="1120" t="s">
        <v>194</v>
      </c>
      <c r="F59" s="1120"/>
      <c r="G59" s="210"/>
      <c r="H59" s="51"/>
      <c r="I59" s="210"/>
      <c r="J59" s="51"/>
      <c r="K59" s="362"/>
      <c r="L59" s="362"/>
      <c r="M59" s="1073"/>
      <c r="O59" s="396"/>
      <c r="P59" s="385"/>
      <c r="Q59" s="385"/>
      <c r="R59" s="385"/>
    </row>
    <row r="60" spans="1:24" x14ac:dyDescent="0.2">
      <c r="B60" s="323"/>
      <c r="C60" s="1119" t="s">
        <v>210</v>
      </c>
      <c r="D60" s="1119"/>
      <c r="E60" s="1120" t="s">
        <v>194</v>
      </c>
      <c r="F60" s="1120"/>
      <c r="G60" s="210"/>
      <c r="H60" s="51"/>
      <c r="I60" s="210"/>
      <c r="J60" s="51"/>
      <c r="K60" s="53" t="s">
        <v>109</v>
      </c>
      <c r="L60" s="53"/>
      <c r="M60" s="1073"/>
      <c r="O60" s="53" t="s">
        <v>111</v>
      </c>
      <c r="P60" s="385"/>
      <c r="Q60" s="385"/>
      <c r="R60" s="385"/>
    </row>
    <row r="61" spans="1:24" ht="15" customHeight="1" x14ac:dyDescent="0.2">
      <c r="B61" s="323"/>
      <c r="C61" s="1119" t="s">
        <v>86</v>
      </c>
      <c r="D61" s="1119"/>
      <c r="E61" s="1120" t="s">
        <v>194</v>
      </c>
      <c r="F61" s="1120"/>
      <c r="G61" s="210"/>
      <c r="H61" s="51"/>
      <c r="I61" s="210"/>
      <c r="J61" s="51"/>
      <c r="K61" s="11" t="s">
        <v>110</v>
      </c>
      <c r="L61" s="11"/>
      <c r="M61" s="1073"/>
      <c r="O61" s="271" t="s">
        <v>68</v>
      </c>
      <c r="P61" s="385"/>
      <c r="Q61" s="385"/>
      <c r="R61" s="385"/>
    </row>
    <row r="62" spans="1:24" ht="15" thickBot="1" x14ac:dyDescent="0.25">
      <c r="B62" s="324"/>
      <c r="C62" s="54"/>
      <c r="D62" s="1128" t="s">
        <v>20</v>
      </c>
      <c r="E62" s="1128"/>
      <c r="F62" s="55"/>
      <c r="G62" s="258" t="str">
        <f>IF((SUMIF(G53:G61,"&gt;0")-SUMIF(G53:G61,"&lt;0"))=0,"",SUM(G53:G61))</f>
        <v/>
      </c>
      <c r="H62" s="368"/>
      <c r="I62" s="258" t="str">
        <f>IF((SUMIF(I53:I61,"&gt;0")-SUMIF(I53:I61,"&lt;0"))=0,"",SUM(I53:I61))</f>
        <v/>
      </c>
      <c r="J62" s="2"/>
      <c r="K62" s="361" t="str">
        <f>IF(AND(I62="",G62=""),"",IF(G62="","",IF(G62&lt;I62,12,IF(I62="",12,24))))</f>
        <v/>
      </c>
      <c r="L62" s="365"/>
      <c r="M62" s="1073"/>
      <c r="O62" s="293" t="str">
        <f>IF(K62="","",IF(K62=12,G62/12,(G62+I62)/24))</f>
        <v/>
      </c>
      <c r="P62" s="385"/>
      <c r="Q62" s="385"/>
      <c r="R62" s="385"/>
    </row>
    <row r="63" spans="1:24" ht="16.5" thickTop="1" thickBot="1" x14ac:dyDescent="0.3">
      <c r="B63" s="324"/>
      <c r="C63" s="54"/>
      <c r="D63" s="406"/>
      <c r="E63" s="406"/>
      <c r="F63" s="406"/>
      <c r="G63" s="403"/>
      <c r="H63" s="403"/>
      <c r="I63" s="1132" t="s">
        <v>165</v>
      </c>
      <c r="J63" s="1132"/>
      <c r="K63" s="1132"/>
      <c r="L63" s="513"/>
      <c r="M63" s="1073"/>
      <c r="O63" s="411"/>
      <c r="P63" s="620"/>
      <c r="Q63" s="630" t="b">
        <f>IF(AND(H64="x",I66=""),(G56+G59)/12)</f>
        <v>0</v>
      </c>
      <c r="R63" s="630" t="b">
        <f>IF(AND(H65="x",H64="x",I66=""),G59/12)</f>
        <v>0</v>
      </c>
    </row>
    <row r="64" spans="1:24" ht="15.75" thickBot="1" x14ac:dyDescent="0.3">
      <c r="B64" s="324"/>
      <c r="C64" s="54"/>
      <c r="D64" s="1125" t="s">
        <v>185</v>
      </c>
      <c r="E64" s="1125"/>
      <c r="F64" s="1125"/>
      <c r="G64" s="1125"/>
      <c r="H64" s="414"/>
      <c r="I64" s="1132" t="s">
        <v>166</v>
      </c>
      <c r="J64" s="1132"/>
      <c r="K64" s="1132"/>
      <c r="L64" s="513"/>
      <c r="M64" s="1074"/>
      <c r="N64" s="415"/>
      <c r="O64" s="409">
        <f>IF(AND(H64="",H65="",I66=""),SUM(G56,G58,G59)/12,IF(AND(H64="x",H65="x",I66=""),R63,IF(AND(H64="x",I66=""),Q63,IF(AND(H65="x",I66=""),Q64,I66))))</f>
        <v>0</v>
      </c>
      <c r="P64" s="621"/>
      <c r="Q64" s="630" t="b">
        <f>IF(AND(H65="x",I66=""),(G58+G59)/12)</f>
        <v>0</v>
      </c>
      <c r="R64" s="630"/>
    </row>
    <row r="65" spans="1:24" s="380" customFormat="1" ht="17.45" customHeight="1" thickBot="1" x14ac:dyDescent="0.3">
      <c r="A65" s="378"/>
      <c r="B65" s="324"/>
      <c r="C65" s="54"/>
      <c r="D65" s="1125" t="s">
        <v>186</v>
      </c>
      <c r="E65" s="1125"/>
      <c r="F65" s="1125"/>
      <c r="G65" s="1125"/>
      <c r="H65" s="416"/>
      <c r="I65" s="399"/>
      <c r="J65" s="399"/>
      <c r="K65" s="521" t="s">
        <v>29</v>
      </c>
      <c r="L65" s="521"/>
      <c r="M65" s="562"/>
      <c r="N65" s="514"/>
      <c r="O65" s="410" t="str">
        <f>IF(O62="","",IF(M65="X","",O62-O63-O64))</f>
        <v/>
      </c>
      <c r="P65" s="385"/>
      <c r="Q65" s="385"/>
      <c r="R65" s="385"/>
      <c r="S65" s="385"/>
      <c r="T65" s="385"/>
      <c r="U65" s="385"/>
      <c r="V65" s="385"/>
      <c r="W65" s="385"/>
      <c r="X65" s="385"/>
    </row>
    <row r="66" spans="1:24" s="380" customFormat="1" ht="19.149999999999999" customHeight="1" x14ac:dyDescent="0.25">
      <c r="A66" s="378"/>
      <c r="B66" s="1125" t="s">
        <v>187</v>
      </c>
      <c r="C66" s="1131"/>
      <c r="D66" s="1131"/>
      <c r="E66" s="1131"/>
      <c r="F66" s="1131"/>
      <c r="G66" s="1131"/>
      <c r="H66" s="1131"/>
      <c r="I66" s="417"/>
      <c r="J66" s="403"/>
      <c r="K66" s="181"/>
      <c r="L66" s="181"/>
      <c r="M66" s="181"/>
      <c r="N66" s="181"/>
      <c r="O66" s="272"/>
      <c r="P66" s="385"/>
      <c r="Q66" s="385"/>
      <c r="R66" s="385"/>
      <c r="S66" s="385"/>
      <c r="T66" s="385"/>
      <c r="U66" s="385"/>
      <c r="V66" s="385"/>
      <c r="W66" s="385"/>
      <c r="X66" s="385"/>
    </row>
    <row r="67" spans="1:24" s="380" customFormat="1" ht="4.9000000000000004" customHeight="1" x14ac:dyDescent="0.25">
      <c r="A67" s="378"/>
      <c r="B67" s="325"/>
      <c r="C67" s="257"/>
      <c r="D67" s="387"/>
      <c r="E67" s="387"/>
      <c r="F67" s="387"/>
      <c r="G67" s="400"/>
      <c r="H67" s="400"/>
      <c r="I67" s="400"/>
      <c r="J67" s="400"/>
      <c r="K67" s="401"/>
      <c r="L67" s="401"/>
      <c r="M67" s="401"/>
      <c r="N67" s="401"/>
      <c r="O67" s="327"/>
      <c r="P67" s="385"/>
      <c r="Q67" s="385"/>
      <c r="R67" s="385"/>
      <c r="S67" s="385"/>
      <c r="T67" s="385"/>
      <c r="U67" s="385"/>
      <c r="V67" s="385"/>
      <c r="W67" s="385"/>
      <c r="X67" s="385"/>
    </row>
    <row r="68" spans="1:24" s="380" customFormat="1" ht="15" customHeight="1" x14ac:dyDescent="0.25">
      <c r="A68" s="378"/>
      <c r="B68" s="326" t="s">
        <v>34</v>
      </c>
      <c r="C68" s="56"/>
      <c r="D68" s="402" t="s">
        <v>212</v>
      </c>
      <c r="E68" s="53" t="s">
        <v>85</v>
      </c>
      <c r="F68" s="53"/>
      <c r="G68" s="273"/>
      <c r="H68" s="368"/>
      <c r="I68" s="273"/>
      <c r="J68" s="403"/>
      <c r="K68" s="181"/>
      <c r="L68" s="181"/>
      <c r="M68" s="181"/>
      <c r="N68" s="181"/>
      <c r="O68" s="272"/>
      <c r="P68" s="385"/>
      <c r="Q68" s="385"/>
      <c r="R68" s="385"/>
      <c r="S68" s="385"/>
      <c r="T68" s="385"/>
      <c r="U68" s="385"/>
      <c r="V68" s="385"/>
      <c r="W68" s="385"/>
      <c r="X68" s="385"/>
    </row>
    <row r="69" spans="1:24" s="380" customFormat="1" x14ac:dyDescent="0.2">
      <c r="A69" s="378"/>
      <c r="B69" s="1126"/>
      <c r="C69" s="1126"/>
      <c r="D69" s="1126"/>
      <c r="E69" s="1126"/>
      <c r="F69" s="1126"/>
      <c r="G69" s="1126"/>
      <c r="H69" s="1126"/>
      <c r="I69" s="1126"/>
      <c r="J69" s="1126"/>
      <c r="K69" s="1126"/>
      <c r="L69" s="1126"/>
      <c r="M69" s="1126"/>
      <c r="N69" s="1126"/>
      <c r="O69" s="1126"/>
      <c r="P69" s="385"/>
      <c r="Q69" s="385"/>
      <c r="R69" s="385"/>
      <c r="S69" s="385"/>
      <c r="T69" s="385"/>
      <c r="U69" s="385"/>
      <c r="V69" s="385"/>
      <c r="W69" s="385"/>
      <c r="X69" s="385"/>
    </row>
    <row r="70" spans="1:24" s="380" customFormat="1" x14ac:dyDescent="0.2">
      <c r="A70" s="378"/>
      <c r="B70" s="1126"/>
      <c r="C70" s="1126"/>
      <c r="D70" s="1126"/>
      <c r="E70" s="1126"/>
      <c r="F70" s="1126"/>
      <c r="G70" s="1126"/>
      <c r="H70" s="1126"/>
      <c r="I70" s="1126"/>
      <c r="J70" s="1126"/>
      <c r="K70" s="1126"/>
      <c r="L70" s="1126"/>
      <c r="M70" s="1126"/>
      <c r="N70" s="1126"/>
      <c r="O70" s="1126"/>
      <c r="P70" s="385"/>
      <c r="Q70" s="385"/>
      <c r="R70" s="385"/>
      <c r="S70" s="385"/>
      <c r="T70" s="385"/>
      <c r="U70" s="385"/>
      <c r="V70" s="385"/>
      <c r="W70" s="385"/>
      <c r="X70" s="385"/>
    </row>
    <row r="71" spans="1:24" s="380" customFormat="1" ht="27.6" customHeight="1" x14ac:dyDescent="0.2">
      <c r="A71" s="378"/>
      <c r="B71" s="1126"/>
      <c r="C71" s="1126"/>
      <c r="D71" s="1126"/>
      <c r="E71" s="1126"/>
      <c r="F71" s="1126"/>
      <c r="G71" s="1126"/>
      <c r="H71" s="1126"/>
      <c r="I71" s="1126"/>
      <c r="J71" s="1126"/>
      <c r="K71" s="1126"/>
      <c r="L71" s="1126"/>
      <c r="M71" s="1126"/>
      <c r="N71" s="1126"/>
      <c r="O71" s="1126"/>
      <c r="P71" s="385"/>
      <c r="Q71" s="385"/>
      <c r="R71" s="385"/>
      <c r="S71" s="385"/>
      <c r="T71" s="385"/>
      <c r="U71" s="385"/>
      <c r="V71" s="385"/>
      <c r="W71" s="385"/>
      <c r="X71" s="385"/>
    </row>
    <row r="72" spans="1:24" s="380" customFormat="1" ht="16.149999999999999" customHeight="1" x14ac:dyDescent="0.2">
      <c r="A72" s="378"/>
      <c r="B72" s="1130" t="s">
        <v>154</v>
      </c>
      <c r="C72" s="1130"/>
      <c r="D72" s="1130"/>
      <c r="E72" s="1130"/>
      <c r="F72" s="1130"/>
      <c r="G72" s="1130"/>
      <c r="H72" s="1130"/>
      <c r="I72" s="1130"/>
      <c r="J72" s="1130"/>
      <c r="K72" s="1130"/>
      <c r="L72" s="1130"/>
      <c r="M72" s="1130"/>
      <c r="N72" s="1130"/>
      <c r="O72" s="1130"/>
      <c r="P72" s="385"/>
      <c r="Q72" s="385"/>
      <c r="R72" s="385"/>
      <c r="S72" s="378"/>
      <c r="T72" s="378"/>
      <c r="U72" s="385"/>
      <c r="V72" s="385"/>
      <c r="W72" s="385"/>
      <c r="X72" s="385"/>
    </row>
    <row r="73" spans="1:24" s="378" customFormat="1" ht="5.45" customHeight="1" x14ac:dyDescent="0.25">
      <c r="B73" s="430"/>
      <c r="C73" s="430"/>
      <c r="D73" s="430"/>
      <c r="E73" s="431"/>
      <c r="F73" s="431"/>
      <c r="G73" s="385"/>
      <c r="H73" s="385"/>
      <c r="J73" s="432"/>
      <c r="K73" s="433"/>
      <c r="L73" s="433"/>
      <c r="M73" s="433"/>
      <c r="N73" s="433"/>
      <c r="O73" s="434"/>
      <c r="P73" s="384"/>
      <c r="Q73" s="384"/>
      <c r="R73" s="384"/>
      <c r="S73" s="432"/>
      <c r="T73" s="432"/>
    </row>
    <row r="74" spans="1:24" ht="21" customHeight="1" x14ac:dyDescent="0.25">
      <c r="B74" s="1121"/>
      <c r="C74" s="1121"/>
      <c r="D74" s="1121"/>
      <c r="E74" s="1121"/>
      <c r="F74" s="388" t="s">
        <v>103</v>
      </c>
      <c r="G74" s="389">
        <f>Input!$C$9</f>
        <v>2023</v>
      </c>
      <c r="H74" s="388" t="s">
        <v>103</v>
      </c>
      <c r="I74" s="390">
        <f>G74-1</f>
        <v>2022</v>
      </c>
      <c r="J74" s="266"/>
      <c r="K74" s="391"/>
      <c r="L74" s="391"/>
      <c r="M74" s="266"/>
      <c r="N74" s="266"/>
      <c r="O74" s="392"/>
      <c r="P74" s="385"/>
      <c r="Q74" s="385"/>
      <c r="R74" s="385"/>
    </row>
    <row r="75" spans="1:24" ht="6.6" customHeight="1" x14ac:dyDescent="0.2">
      <c r="B75" s="1121"/>
      <c r="C75" s="1121"/>
      <c r="D75" s="1121"/>
      <c r="E75" s="1121"/>
      <c r="F75" s="393"/>
      <c r="G75" s="394"/>
      <c r="H75" s="266"/>
      <c r="I75" s="394"/>
      <c r="J75" s="266"/>
      <c r="K75" s="391"/>
      <c r="L75" s="391"/>
      <c r="M75" s="266"/>
      <c r="N75" s="266"/>
      <c r="O75" s="392"/>
      <c r="P75" s="385"/>
      <c r="Q75" s="385"/>
      <c r="R75" s="385"/>
    </row>
    <row r="76" spans="1:24" x14ac:dyDescent="0.2">
      <c r="B76" s="322" t="s">
        <v>132</v>
      </c>
      <c r="C76" s="1119" t="s">
        <v>196</v>
      </c>
      <c r="D76" s="1119"/>
      <c r="E76" s="1120" t="s">
        <v>194</v>
      </c>
      <c r="F76" s="1120"/>
      <c r="G76" s="209"/>
      <c r="H76" s="51"/>
      <c r="I76" s="209"/>
      <c r="J76" s="51"/>
      <c r="K76" s="362"/>
      <c r="L76" s="362"/>
      <c r="M76" s="383"/>
      <c r="N76" s="383"/>
      <c r="O76" s="395"/>
      <c r="P76" s="385"/>
      <c r="Q76" s="385"/>
      <c r="R76" s="385"/>
    </row>
    <row r="77" spans="1:24" x14ac:dyDescent="0.2">
      <c r="B77" s="1122"/>
      <c r="C77" s="1119" t="s">
        <v>188</v>
      </c>
      <c r="D77" s="1119"/>
      <c r="E77" s="1120" t="s">
        <v>195</v>
      </c>
      <c r="F77" s="1120"/>
      <c r="G77" s="210"/>
      <c r="H77" s="51"/>
      <c r="I77" s="210"/>
      <c r="J77" s="51"/>
      <c r="K77" s="362"/>
      <c r="L77" s="362"/>
      <c r="M77" s="383"/>
      <c r="N77" s="383"/>
      <c r="O77" s="395"/>
      <c r="P77" s="385"/>
      <c r="Q77" s="385"/>
      <c r="R77" s="385"/>
    </row>
    <row r="78" spans="1:24" x14ac:dyDescent="0.2">
      <c r="B78" s="1122"/>
      <c r="C78" s="1119" t="s">
        <v>189</v>
      </c>
      <c r="D78" s="1119"/>
      <c r="E78" s="1120" t="s">
        <v>194</v>
      </c>
      <c r="F78" s="1120"/>
      <c r="G78" s="210"/>
      <c r="H78" s="51"/>
      <c r="I78" s="210"/>
      <c r="J78" s="51"/>
      <c r="K78" s="362"/>
      <c r="L78" s="362"/>
      <c r="M78" s="383"/>
      <c r="N78" s="383"/>
      <c r="O78" s="395"/>
      <c r="P78" s="385"/>
      <c r="Q78" s="385"/>
      <c r="R78" s="385"/>
    </row>
    <row r="79" spans="1:24" x14ac:dyDescent="0.2">
      <c r="B79" s="1122"/>
      <c r="C79" s="1119" t="s">
        <v>206</v>
      </c>
      <c r="D79" s="1119"/>
      <c r="E79" s="1120" t="s">
        <v>194</v>
      </c>
      <c r="F79" s="1120"/>
      <c r="G79" s="210"/>
      <c r="H79" s="52"/>
      <c r="I79" s="210"/>
      <c r="J79" s="51"/>
      <c r="K79" s="362"/>
      <c r="L79" s="362"/>
      <c r="M79" s="383"/>
      <c r="N79" s="383"/>
      <c r="O79" s="396"/>
      <c r="P79" s="385"/>
      <c r="Q79" s="385"/>
      <c r="R79" s="385"/>
    </row>
    <row r="80" spans="1:24" x14ac:dyDescent="0.2">
      <c r="B80" s="1122"/>
      <c r="C80" s="1119" t="s">
        <v>207</v>
      </c>
      <c r="D80" s="1119"/>
      <c r="E80" s="1120" t="s">
        <v>194</v>
      </c>
      <c r="F80" s="1120"/>
      <c r="G80" s="210"/>
      <c r="H80" s="51"/>
      <c r="I80" s="210"/>
      <c r="J80" s="51"/>
      <c r="K80" s="362"/>
      <c r="L80" s="362"/>
      <c r="M80" s="1073" t="s">
        <v>255</v>
      </c>
      <c r="N80" s="383"/>
      <c r="O80" s="395"/>
      <c r="P80" s="385"/>
      <c r="Q80" s="385"/>
      <c r="R80" s="385"/>
    </row>
    <row r="81" spans="1:24" ht="14.45" customHeight="1" x14ac:dyDescent="0.2">
      <c r="B81" s="323"/>
      <c r="C81" s="1119" t="s">
        <v>208</v>
      </c>
      <c r="D81" s="1119"/>
      <c r="E81" s="1120" t="s">
        <v>194</v>
      </c>
      <c r="F81" s="1120"/>
      <c r="G81" s="210"/>
      <c r="H81" s="51"/>
      <c r="I81" s="210"/>
      <c r="J81" s="51"/>
      <c r="K81" s="362"/>
      <c r="L81" s="362"/>
      <c r="M81" s="1073"/>
      <c r="N81" s="512"/>
      <c r="O81" s="396"/>
      <c r="P81" s="385"/>
      <c r="Q81" s="385"/>
      <c r="R81" s="385"/>
    </row>
    <row r="82" spans="1:24" x14ac:dyDescent="0.2">
      <c r="B82" s="323"/>
      <c r="C82" s="1119" t="s">
        <v>209</v>
      </c>
      <c r="D82" s="1119"/>
      <c r="E82" s="1120" t="s">
        <v>194</v>
      </c>
      <c r="F82" s="1120"/>
      <c r="G82" s="210"/>
      <c r="H82" s="51"/>
      <c r="I82" s="210"/>
      <c r="J82" s="51"/>
      <c r="K82" s="362"/>
      <c r="L82" s="362"/>
      <c r="M82" s="1073"/>
      <c r="O82" s="396"/>
      <c r="P82" s="385"/>
      <c r="Q82" s="385"/>
      <c r="R82" s="385"/>
    </row>
    <row r="83" spans="1:24" x14ac:dyDescent="0.2">
      <c r="B83" s="323"/>
      <c r="C83" s="1119" t="s">
        <v>210</v>
      </c>
      <c r="D83" s="1119"/>
      <c r="E83" s="1120" t="s">
        <v>194</v>
      </c>
      <c r="F83" s="1120"/>
      <c r="G83" s="210"/>
      <c r="H83" s="51"/>
      <c r="I83" s="210"/>
      <c r="J83" s="51"/>
      <c r="K83" s="53" t="s">
        <v>109</v>
      </c>
      <c r="L83" s="53"/>
      <c r="M83" s="1073"/>
      <c r="O83" s="53" t="s">
        <v>111</v>
      </c>
      <c r="P83" s="385"/>
      <c r="Q83" s="385"/>
      <c r="R83" s="385"/>
    </row>
    <row r="84" spans="1:24" ht="15" customHeight="1" x14ac:dyDescent="0.2">
      <c r="B84" s="323"/>
      <c r="C84" s="1119" t="s">
        <v>86</v>
      </c>
      <c r="D84" s="1119"/>
      <c r="E84" s="1120" t="s">
        <v>194</v>
      </c>
      <c r="F84" s="1120"/>
      <c r="G84" s="210"/>
      <c r="H84" s="51"/>
      <c r="I84" s="210"/>
      <c r="J84" s="51"/>
      <c r="K84" s="11" t="s">
        <v>110</v>
      </c>
      <c r="L84" s="11"/>
      <c r="M84" s="1073"/>
      <c r="O84" s="271" t="s">
        <v>68</v>
      </c>
      <c r="P84" s="385"/>
      <c r="Q84" s="385"/>
      <c r="R84" s="385"/>
    </row>
    <row r="85" spans="1:24" ht="15" thickBot="1" x14ac:dyDescent="0.25">
      <c r="B85" s="324"/>
      <c r="C85" s="54"/>
      <c r="D85" s="1128" t="s">
        <v>20</v>
      </c>
      <c r="E85" s="1128"/>
      <c r="F85" s="55"/>
      <c r="G85" s="258" t="str">
        <f>IF((SUMIF(G76:G84,"&gt;0")-SUMIF(G76:G84,"&lt;0"))=0,"",SUM(G76:G84))</f>
        <v/>
      </c>
      <c r="H85" s="368"/>
      <c r="I85" s="258" t="str">
        <f>IF((SUMIF(I76:I84,"&gt;0")-SUMIF(I76:I84,"&lt;0"))=0,"",SUM(I76:I84))</f>
        <v/>
      </c>
      <c r="J85" s="2"/>
      <c r="K85" s="361" t="str">
        <f>IF(AND(I85="",G85=""),"",IF(G85="","",IF(G85&lt;I85,12,IF(I85="",12,24))))</f>
        <v/>
      </c>
      <c r="L85" s="365"/>
      <c r="M85" s="1073"/>
      <c r="O85" s="293" t="str">
        <f>IF(K85="","",IF(K85=12,G85/12,(G85+I85)/24))</f>
        <v/>
      </c>
      <c r="P85" s="385"/>
      <c r="Q85" s="385"/>
      <c r="R85" s="385"/>
    </row>
    <row r="86" spans="1:24" ht="16.5" thickTop="1" thickBot="1" x14ac:dyDescent="0.3">
      <c r="B86" s="324"/>
      <c r="C86" s="54"/>
      <c r="D86" s="406"/>
      <c r="E86" s="406"/>
      <c r="F86" s="406"/>
      <c r="G86" s="403"/>
      <c r="H86" s="403"/>
      <c r="I86" s="1132" t="s">
        <v>165</v>
      </c>
      <c r="J86" s="1132"/>
      <c r="K86" s="1132"/>
      <c r="L86" s="513"/>
      <c r="M86" s="1073"/>
      <c r="O86" s="411"/>
      <c r="P86" s="620"/>
      <c r="Q86" s="630" t="b">
        <f>IF(AND(H87="x",I89=""),(G79+G82)/12)</f>
        <v>0</v>
      </c>
      <c r="R86" s="630" t="b">
        <f>IF(AND(H88="x",H87="x",I89=""),G82/12)</f>
        <v>0</v>
      </c>
    </row>
    <row r="87" spans="1:24" ht="15.75" thickBot="1" x14ac:dyDescent="0.3">
      <c r="B87" s="324"/>
      <c r="C87" s="54"/>
      <c r="D87" s="1125" t="s">
        <v>185</v>
      </c>
      <c r="E87" s="1125"/>
      <c r="F87" s="1125"/>
      <c r="G87" s="1125"/>
      <c r="H87" s="414"/>
      <c r="I87" s="1132" t="s">
        <v>166</v>
      </c>
      <c r="J87" s="1132"/>
      <c r="K87" s="1132"/>
      <c r="L87" s="513"/>
      <c r="M87" s="1074"/>
      <c r="N87" s="415"/>
      <c r="O87" s="409">
        <f>IF(AND(H87="",H88="",I89=""),SUM(G79,G81,G82)/12,IF(AND(H87="x",H88="x",I89=""),R86,IF(AND(H87="x",I89=""),Q86,IF(AND(H88="x",I89=""),Q87,I89))))</f>
        <v>0</v>
      </c>
      <c r="P87" s="621"/>
      <c r="Q87" s="630" t="b">
        <f>IF(AND(H88="x",I89=""),(G81+G82)/12)</f>
        <v>0</v>
      </c>
      <c r="R87" s="630"/>
    </row>
    <row r="88" spans="1:24" s="380" customFormat="1" ht="17.45" customHeight="1" thickBot="1" x14ac:dyDescent="0.3">
      <c r="A88" s="378"/>
      <c r="B88" s="324"/>
      <c r="C88" s="54"/>
      <c r="D88" s="1125" t="s">
        <v>186</v>
      </c>
      <c r="E88" s="1125"/>
      <c r="F88" s="1125"/>
      <c r="G88" s="1125"/>
      <c r="H88" s="416"/>
      <c r="I88" s="399"/>
      <c r="J88" s="399"/>
      <c r="K88" s="521" t="s">
        <v>29</v>
      </c>
      <c r="L88" s="521"/>
      <c r="M88" s="562"/>
      <c r="N88" s="514"/>
      <c r="O88" s="410" t="str">
        <f>IF(O85="","",IF(M88="X","",O85-O86-O87))</f>
        <v/>
      </c>
      <c r="P88" s="385"/>
      <c r="Q88" s="385"/>
      <c r="R88" s="385"/>
      <c r="S88" s="385"/>
      <c r="T88" s="385"/>
      <c r="U88" s="385"/>
      <c r="V88" s="385"/>
      <c r="W88" s="385"/>
      <c r="X88" s="385"/>
    </row>
    <row r="89" spans="1:24" s="380" customFormat="1" ht="19.149999999999999" customHeight="1" x14ac:dyDescent="0.25">
      <c r="A89" s="378"/>
      <c r="B89" s="1125" t="s">
        <v>187</v>
      </c>
      <c r="C89" s="1131"/>
      <c r="D89" s="1131"/>
      <c r="E89" s="1131"/>
      <c r="F89" s="1131"/>
      <c r="G89" s="1131"/>
      <c r="H89" s="1131"/>
      <c r="I89" s="417"/>
      <c r="J89" s="403"/>
      <c r="K89" s="181"/>
      <c r="L89" s="181"/>
      <c r="M89" s="181"/>
      <c r="N89" s="181"/>
      <c r="O89" s="272"/>
      <c r="P89" s="385"/>
      <c r="Q89" s="385"/>
      <c r="R89" s="385"/>
      <c r="S89" s="385"/>
      <c r="T89" s="385"/>
      <c r="U89" s="385"/>
      <c r="V89" s="385"/>
      <c r="W89" s="385"/>
      <c r="X89" s="385"/>
    </row>
    <row r="90" spans="1:24" s="380" customFormat="1" ht="3" customHeight="1" x14ac:dyDescent="0.25">
      <c r="A90" s="378"/>
      <c r="B90" s="325"/>
      <c r="C90" s="257"/>
      <c r="D90" s="387"/>
      <c r="E90" s="387"/>
      <c r="F90" s="387"/>
      <c r="G90" s="400"/>
      <c r="H90" s="400"/>
      <c r="I90" s="400"/>
      <c r="J90" s="400"/>
      <c r="K90" s="401"/>
      <c r="L90" s="401"/>
      <c r="M90" s="401"/>
      <c r="N90" s="401"/>
      <c r="O90" s="327"/>
      <c r="P90" s="385"/>
      <c r="Q90" s="385"/>
      <c r="R90" s="385"/>
      <c r="S90" s="385"/>
      <c r="T90" s="385"/>
      <c r="U90" s="385"/>
      <c r="V90" s="385"/>
      <c r="W90" s="385"/>
      <c r="X90" s="385"/>
    </row>
    <row r="91" spans="1:24" s="380" customFormat="1" ht="15" customHeight="1" x14ac:dyDescent="0.25">
      <c r="A91" s="378"/>
      <c r="B91" s="326" t="s">
        <v>34</v>
      </c>
      <c r="C91" s="56"/>
      <c r="D91" s="402" t="s">
        <v>212</v>
      </c>
      <c r="E91" s="53" t="s">
        <v>85</v>
      </c>
      <c r="F91" s="53"/>
      <c r="G91" s="273"/>
      <c r="H91" s="368"/>
      <c r="I91" s="273"/>
      <c r="J91" s="403"/>
      <c r="K91" s="181"/>
      <c r="L91" s="181"/>
      <c r="M91" s="181"/>
      <c r="N91" s="181"/>
      <c r="O91" s="272"/>
      <c r="P91" s="385"/>
      <c r="Q91" s="385"/>
      <c r="R91" s="385"/>
      <c r="S91" s="385"/>
      <c r="T91" s="385"/>
      <c r="U91" s="385"/>
      <c r="V91" s="385"/>
      <c r="W91" s="385"/>
      <c r="X91" s="385"/>
    </row>
    <row r="92" spans="1:24" s="380" customFormat="1" x14ac:dyDescent="0.2">
      <c r="A92" s="378"/>
      <c r="B92" s="1126"/>
      <c r="C92" s="1126"/>
      <c r="D92" s="1126"/>
      <c r="E92" s="1126"/>
      <c r="F92" s="1126"/>
      <c r="G92" s="1126"/>
      <c r="H92" s="1126"/>
      <c r="I92" s="1126"/>
      <c r="J92" s="1126"/>
      <c r="K92" s="1126"/>
      <c r="L92" s="1126"/>
      <c r="M92" s="1126"/>
      <c r="N92" s="1126"/>
      <c r="O92" s="1126"/>
      <c r="P92" s="385"/>
      <c r="Q92" s="385"/>
      <c r="R92" s="385"/>
      <c r="S92" s="385"/>
      <c r="T92" s="385"/>
      <c r="U92" s="385"/>
      <c r="V92" s="385"/>
      <c r="W92" s="385"/>
      <c r="X92" s="385"/>
    </row>
    <row r="93" spans="1:24" s="380" customFormat="1" x14ac:dyDescent="0.2">
      <c r="A93" s="378"/>
      <c r="B93" s="1126"/>
      <c r="C93" s="1126"/>
      <c r="D93" s="1126"/>
      <c r="E93" s="1126"/>
      <c r="F93" s="1126"/>
      <c r="G93" s="1126"/>
      <c r="H93" s="1126"/>
      <c r="I93" s="1126"/>
      <c r="J93" s="1126"/>
      <c r="K93" s="1126"/>
      <c r="L93" s="1126"/>
      <c r="M93" s="1126"/>
      <c r="N93" s="1126"/>
      <c r="O93" s="1126"/>
      <c r="P93" s="385"/>
      <c r="Q93" s="385"/>
      <c r="R93" s="385"/>
      <c r="S93" s="385"/>
      <c r="T93" s="385"/>
      <c r="U93" s="385"/>
      <c r="V93" s="385"/>
      <c r="W93" s="385"/>
      <c r="X93" s="385"/>
    </row>
    <row r="94" spans="1:24" s="380" customFormat="1" ht="31.15" customHeight="1" x14ac:dyDescent="0.2">
      <c r="A94" s="378"/>
      <c r="B94" s="1126"/>
      <c r="C94" s="1126"/>
      <c r="D94" s="1126"/>
      <c r="E94" s="1126"/>
      <c r="F94" s="1126"/>
      <c r="G94" s="1126"/>
      <c r="H94" s="1126"/>
      <c r="I94" s="1126"/>
      <c r="J94" s="1126"/>
      <c r="K94" s="1126"/>
      <c r="L94" s="1126"/>
      <c r="M94" s="1126"/>
      <c r="N94" s="1126"/>
      <c r="O94" s="1126"/>
      <c r="P94" s="385"/>
      <c r="Q94" s="385"/>
      <c r="R94" s="385"/>
      <c r="S94" s="385"/>
      <c r="T94" s="385"/>
      <c r="U94" s="385"/>
      <c r="V94" s="385"/>
      <c r="W94" s="385"/>
      <c r="X94" s="385"/>
    </row>
    <row r="95" spans="1:24" s="380" customFormat="1" ht="19.899999999999999" customHeight="1" x14ac:dyDescent="0.2">
      <c r="A95" s="378"/>
      <c r="B95" s="1127" t="s">
        <v>154</v>
      </c>
      <c r="C95" s="1127"/>
      <c r="D95" s="1127"/>
      <c r="E95" s="1127"/>
      <c r="F95" s="1127"/>
      <c r="G95" s="1127"/>
      <c r="H95" s="1127"/>
      <c r="I95" s="1127"/>
      <c r="J95" s="1127"/>
      <c r="K95" s="1127"/>
      <c r="L95" s="1127"/>
      <c r="M95" s="1127"/>
      <c r="N95" s="1127"/>
      <c r="O95" s="1127"/>
      <c r="P95" s="385"/>
      <c r="Q95" s="385"/>
      <c r="R95" s="385"/>
      <c r="S95" s="385"/>
      <c r="T95" s="385"/>
      <c r="U95" s="385"/>
      <c r="V95" s="385"/>
      <c r="W95" s="385"/>
      <c r="X95" s="385"/>
    </row>
    <row r="96" spans="1:24" s="385" customFormat="1" ht="3" customHeight="1" x14ac:dyDescent="0.2">
      <c r="A96" s="378"/>
      <c r="B96" s="378"/>
      <c r="C96" s="378"/>
      <c r="D96" s="378"/>
      <c r="E96" s="378"/>
      <c r="F96" s="378"/>
      <c r="G96" s="378"/>
      <c r="H96" s="378"/>
      <c r="I96" s="378"/>
      <c r="J96" s="378"/>
      <c r="K96" s="378"/>
      <c r="L96" s="378"/>
      <c r="M96" s="378"/>
      <c r="N96" s="378"/>
      <c r="O96" s="378"/>
    </row>
    <row r="97" spans="1:24" ht="21" customHeight="1" x14ac:dyDescent="0.25">
      <c r="B97" s="1121"/>
      <c r="C97" s="1121"/>
      <c r="D97" s="1121"/>
      <c r="E97" s="1121"/>
      <c r="F97" s="388" t="s">
        <v>103</v>
      </c>
      <c r="G97" s="389">
        <f>Input!$C$9</f>
        <v>2023</v>
      </c>
      <c r="H97" s="388" t="s">
        <v>103</v>
      </c>
      <c r="I97" s="390">
        <f>G97-1</f>
        <v>2022</v>
      </c>
      <c r="J97" s="266"/>
      <c r="K97" s="391"/>
      <c r="L97" s="391"/>
      <c r="M97" s="266"/>
      <c r="N97" s="266"/>
      <c r="O97" s="392"/>
      <c r="P97" s="385"/>
      <c r="Q97" s="385"/>
      <c r="R97" s="385"/>
    </row>
    <row r="98" spans="1:24" ht="6.6" customHeight="1" x14ac:dyDescent="0.2">
      <c r="B98" s="1121"/>
      <c r="C98" s="1121"/>
      <c r="D98" s="1121"/>
      <c r="E98" s="1121"/>
      <c r="F98" s="393"/>
      <c r="G98" s="394"/>
      <c r="H98" s="266"/>
      <c r="I98" s="394"/>
      <c r="J98" s="266"/>
      <c r="K98" s="391"/>
      <c r="L98" s="391"/>
      <c r="M98" s="266"/>
      <c r="N98" s="266"/>
      <c r="O98" s="392"/>
      <c r="P98" s="385"/>
      <c r="Q98" s="385"/>
      <c r="R98" s="385"/>
    </row>
    <row r="99" spans="1:24" x14ac:dyDescent="0.2">
      <c r="B99" s="322" t="s">
        <v>132</v>
      </c>
      <c r="C99" s="1119" t="s">
        <v>196</v>
      </c>
      <c r="D99" s="1119"/>
      <c r="E99" s="1120" t="s">
        <v>194</v>
      </c>
      <c r="F99" s="1120"/>
      <c r="G99" s="209"/>
      <c r="H99" s="51"/>
      <c r="I99" s="209"/>
      <c r="J99" s="51"/>
      <c r="K99" s="362"/>
      <c r="L99" s="362"/>
      <c r="M99" s="383"/>
      <c r="N99" s="383"/>
      <c r="O99" s="395"/>
      <c r="P99" s="385"/>
      <c r="Q99" s="385"/>
      <c r="R99" s="385"/>
    </row>
    <row r="100" spans="1:24" x14ac:dyDescent="0.2">
      <c r="B100" s="1122"/>
      <c r="C100" s="1119" t="s">
        <v>188</v>
      </c>
      <c r="D100" s="1119"/>
      <c r="E100" s="1120" t="s">
        <v>195</v>
      </c>
      <c r="F100" s="1120"/>
      <c r="G100" s="210"/>
      <c r="H100" s="51"/>
      <c r="I100" s="210"/>
      <c r="J100" s="51"/>
      <c r="K100" s="362"/>
      <c r="L100" s="362"/>
      <c r="M100" s="383"/>
      <c r="N100" s="383"/>
      <c r="O100" s="395"/>
      <c r="P100" s="385"/>
      <c r="Q100" s="385"/>
      <c r="R100" s="385"/>
    </row>
    <row r="101" spans="1:24" x14ac:dyDescent="0.2">
      <c r="B101" s="1122"/>
      <c r="C101" s="1119" t="s">
        <v>189</v>
      </c>
      <c r="D101" s="1119"/>
      <c r="E101" s="1120" t="s">
        <v>194</v>
      </c>
      <c r="F101" s="1120"/>
      <c r="G101" s="210"/>
      <c r="H101" s="51"/>
      <c r="I101" s="210"/>
      <c r="J101" s="51"/>
      <c r="K101" s="362"/>
      <c r="L101" s="362"/>
      <c r="M101" s="383"/>
      <c r="N101" s="383"/>
      <c r="O101" s="395"/>
      <c r="P101" s="385"/>
      <c r="Q101" s="385"/>
      <c r="R101" s="385"/>
    </row>
    <row r="102" spans="1:24" x14ac:dyDescent="0.2">
      <c r="B102" s="1122"/>
      <c r="C102" s="1119" t="s">
        <v>206</v>
      </c>
      <c r="D102" s="1119"/>
      <c r="E102" s="1120" t="s">
        <v>194</v>
      </c>
      <c r="F102" s="1120"/>
      <c r="G102" s="210"/>
      <c r="H102" s="52"/>
      <c r="I102" s="210"/>
      <c r="J102" s="51"/>
      <c r="K102" s="362"/>
      <c r="L102" s="362"/>
      <c r="M102" s="383"/>
      <c r="N102" s="383"/>
      <c r="O102" s="396"/>
      <c r="P102" s="385"/>
      <c r="Q102" s="385"/>
      <c r="R102" s="385"/>
    </row>
    <row r="103" spans="1:24" x14ac:dyDescent="0.2">
      <c r="B103" s="1122"/>
      <c r="C103" s="1119" t="s">
        <v>207</v>
      </c>
      <c r="D103" s="1119"/>
      <c r="E103" s="1120" t="s">
        <v>194</v>
      </c>
      <c r="F103" s="1120"/>
      <c r="G103" s="210"/>
      <c r="H103" s="51"/>
      <c r="I103" s="210"/>
      <c r="J103" s="51"/>
      <c r="K103" s="362"/>
      <c r="L103" s="362"/>
      <c r="M103" s="1073" t="s">
        <v>255</v>
      </c>
      <c r="N103" s="383"/>
      <c r="O103" s="395"/>
      <c r="P103" s="385"/>
      <c r="Q103" s="385"/>
      <c r="R103" s="385"/>
    </row>
    <row r="104" spans="1:24" ht="14.45" customHeight="1" x14ac:dyDescent="0.2">
      <c r="B104" s="323"/>
      <c r="C104" s="1119" t="s">
        <v>208</v>
      </c>
      <c r="D104" s="1119"/>
      <c r="E104" s="1120" t="s">
        <v>194</v>
      </c>
      <c r="F104" s="1120"/>
      <c r="G104" s="210"/>
      <c r="H104" s="51"/>
      <c r="I104" s="210"/>
      <c r="J104" s="51"/>
      <c r="K104" s="362"/>
      <c r="L104" s="362"/>
      <c r="M104" s="1073"/>
      <c r="N104" s="512"/>
      <c r="O104" s="396"/>
      <c r="P104" s="385"/>
      <c r="Q104" s="385"/>
      <c r="R104" s="385"/>
    </row>
    <row r="105" spans="1:24" x14ac:dyDescent="0.2">
      <c r="B105" s="323"/>
      <c r="C105" s="1119" t="s">
        <v>209</v>
      </c>
      <c r="D105" s="1119"/>
      <c r="E105" s="1120" t="s">
        <v>194</v>
      </c>
      <c r="F105" s="1120"/>
      <c r="G105" s="210"/>
      <c r="H105" s="51"/>
      <c r="I105" s="210"/>
      <c r="J105" s="51"/>
      <c r="K105" s="362"/>
      <c r="L105" s="362"/>
      <c r="M105" s="1073"/>
      <c r="O105" s="396"/>
      <c r="P105" s="385"/>
      <c r="Q105" s="385"/>
      <c r="R105" s="385"/>
    </row>
    <row r="106" spans="1:24" x14ac:dyDescent="0.2">
      <c r="B106" s="323"/>
      <c r="C106" s="1119" t="s">
        <v>210</v>
      </c>
      <c r="D106" s="1119"/>
      <c r="E106" s="1120" t="s">
        <v>194</v>
      </c>
      <c r="F106" s="1120"/>
      <c r="G106" s="210"/>
      <c r="H106" s="51"/>
      <c r="I106" s="210"/>
      <c r="J106" s="51"/>
      <c r="K106" s="53" t="s">
        <v>109</v>
      </c>
      <c r="L106" s="53"/>
      <c r="M106" s="1073"/>
      <c r="O106" s="53" t="s">
        <v>111</v>
      </c>
      <c r="P106" s="385"/>
      <c r="Q106" s="385"/>
      <c r="R106" s="385"/>
    </row>
    <row r="107" spans="1:24" ht="15" customHeight="1" x14ac:dyDescent="0.2">
      <c r="B107" s="323"/>
      <c r="C107" s="1119" t="s">
        <v>86</v>
      </c>
      <c r="D107" s="1119"/>
      <c r="E107" s="1120" t="s">
        <v>194</v>
      </c>
      <c r="F107" s="1120"/>
      <c r="G107" s="210"/>
      <c r="H107" s="51"/>
      <c r="I107" s="210"/>
      <c r="J107" s="51"/>
      <c r="K107" s="11" t="s">
        <v>110</v>
      </c>
      <c r="L107" s="11"/>
      <c r="M107" s="1073"/>
      <c r="O107" s="271" t="s">
        <v>68</v>
      </c>
      <c r="P107" s="385"/>
      <c r="Q107" s="385"/>
      <c r="R107" s="385"/>
    </row>
    <row r="108" spans="1:24" ht="15" thickBot="1" x14ac:dyDescent="0.25">
      <c r="B108" s="324"/>
      <c r="C108" s="54"/>
      <c r="D108" s="1128" t="s">
        <v>20</v>
      </c>
      <c r="E108" s="1128"/>
      <c r="F108" s="55"/>
      <c r="G108" s="258" t="str">
        <f>IF((SUMIF(G99:G107,"&gt;0")-SUMIF(G99:G107,"&lt;0"))=0,"",SUM(G99:G107))</f>
        <v/>
      </c>
      <c r="H108" s="368"/>
      <c r="I108" s="258" t="str">
        <f>IF((SUMIF(I99:I107,"&gt;0")-SUMIF(I99:I107,"&lt;0"))=0,"",SUM(I99:I107))</f>
        <v/>
      </c>
      <c r="J108" s="2"/>
      <c r="K108" s="361" t="str">
        <f>IF(AND(I108="",G108=""),"",IF(G108="","",IF(G108&lt;I108,12,IF(I108="",12,24))))</f>
        <v/>
      </c>
      <c r="L108" s="365"/>
      <c r="M108" s="1073"/>
      <c r="O108" s="293" t="str">
        <f>IF(K108="","",IF(K108=12,G108/12,(G108+I108)/24))</f>
        <v/>
      </c>
      <c r="P108" s="385"/>
      <c r="Q108" s="385"/>
      <c r="R108" s="385"/>
    </row>
    <row r="109" spans="1:24" ht="16.5" thickTop="1" thickBot="1" x14ac:dyDescent="0.3">
      <c r="B109" s="324"/>
      <c r="C109" s="54"/>
      <c r="D109" s="406"/>
      <c r="E109" s="406"/>
      <c r="F109" s="406"/>
      <c r="G109" s="403"/>
      <c r="H109" s="403"/>
      <c r="I109" s="1132" t="s">
        <v>165</v>
      </c>
      <c r="J109" s="1132"/>
      <c r="K109" s="1132"/>
      <c r="L109" s="513"/>
      <c r="M109" s="1073"/>
      <c r="O109" s="411"/>
      <c r="P109" s="620"/>
      <c r="Q109" s="630" t="b">
        <f>IF(AND(H110="x",I112=""),(G102+G105)/12)</f>
        <v>0</v>
      </c>
      <c r="R109" s="630" t="b">
        <f>IF(AND(H111="x",H110="x",I112=""),G105/12)</f>
        <v>0</v>
      </c>
    </row>
    <row r="110" spans="1:24" ht="15.75" thickBot="1" x14ac:dyDescent="0.3">
      <c r="B110" s="324"/>
      <c r="C110" s="54"/>
      <c r="D110" s="1125" t="s">
        <v>185</v>
      </c>
      <c r="E110" s="1125"/>
      <c r="F110" s="1125"/>
      <c r="G110" s="1125"/>
      <c r="H110" s="414"/>
      <c r="I110" s="1132" t="s">
        <v>166</v>
      </c>
      <c r="J110" s="1132"/>
      <c r="K110" s="1132"/>
      <c r="L110" s="513"/>
      <c r="M110" s="1074"/>
      <c r="N110" s="415"/>
      <c r="O110" s="409">
        <f>IF(AND(H110="",H111="",I112=""),SUM(G102,G104,G105)/12,IF(AND(H110="x",H111="x",I112=""),R109,IF(AND(H110="x",I112=""),Q109,IF(AND(H111="x",I112=""),Q110,I112))))</f>
        <v>0</v>
      </c>
      <c r="P110" s="621"/>
      <c r="Q110" s="630" t="b">
        <f>IF(AND(H111="x",I112=""),(G104+G105)/12)</f>
        <v>0</v>
      </c>
      <c r="R110" s="630"/>
    </row>
    <row r="111" spans="1:24" s="380" customFormat="1" ht="17.45" customHeight="1" thickBot="1" x14ac:dyDescent="0.3">
      <c r="A111" s="378"/>
      <c r="B111" s="324"/>
      <c r="C111" s="54"/>
      <c r="D111" s="1125" t="s">
        <v>186</v>
      </c>
      <c r="E111" s="1125"/>
      <c r="F111" s="1125"/>
      <c r="G111" s="1125"/>
      <c r="H111" s="416"/>
      <c r="I111" s="399"/>
      <c r="J111" s="399"/>
      <c r="K111" s="521" t="s">
        <v>29</v>
      </c>
      <c r="L111" s="521"/>
      <c r="M111" s="562"/>
      <c r="N111" s="514"/>
      <c r="O111" s="410" t="str">
        <f>IF(O108="","",IF(M111="X","",O108-O109-O110))</f>
        <v/>
      </c>
      <c r="P111" s="385"/>
      <c r="Q111" s="385"/>
      <c r="R111" s="385"/>
      <c r="S111" s="385"/>
      <c r="T111" s="385"/>
      <c r="U111" s="385"/>
      <c r="V111" s="385"/>
      <c r="W111" s="385"/>
      <c r="X111" s="385"/>
    </row>
    <row r="112" spans="1:24" s="380" customFormat="1" ht="19.149999999999999" customHeight="1" x14ac:dyDescent="0.25">
      <c r="A112" s="378"/>
      <c r="B112" s="1125" t="s">
        <v>187</v>
      </c>
      <c r="C112" s="1131"/>
      <c r="D112" s="1131"/>
      <c r="E112" s="1131"/>
      <c r="F112" s="1131"/>
      <c r="G112" s="1131"/>
      <c r="H112" s="1131"/>
      <c r="I112" s="417"/>
      <c r="J112" s="403"/>
      <c r="K112" s="181"/>
      <c r="L112" s="181"/>
      <c r="M112" s="181"/>
      <c r="N112" s="181"/>
      <c r="O112" s="272"/>
      <c r="P112" s="385"/>
      <c r="Q112" s="385"/>
      <c r="R112" s="385"/>
      <c r="S112" s="385"/>
      <c r="T112" s="385"/>
      <c r="U112" s="385"/>
      <c r="V112" s="385"/>
      <c r="W112" s="385"/>
      <c r="X112" s="385"/>
    </row>
    <row r="113" spans="1:24" s="380" customFormat="1" ht="4.9000000000000004" customHeight="1" x14ac:dyDescent="0.25">
      <c r="A113" s="378"/>
      <c r="B113" s="325"/>
      <c r="C113" s="257"/>
      <c r="D113" s="387"/>
      <c r="E113" s="387"/>
      <c r="F113" s="387"/>
      <c r="G113" s="400"/>
      <c r="H113" s="400"/>
      <c r="I113" s="400"/>
      <c r="J113" s="400"/>
      <c r="K113" s="401"/>
      <c r="L113" s="401"/>
      <c r="M113" s="401"/>
      <c r="N113" s="401"/>
      <c r="O113" s="327"/>
      <c r="P113" s="385"/>
      <c r="Q113" s="385"/>
      <c r="R113" s="385"/>
      <c r="S113" s="385"/>
      <c r="T113" s="385"/>
      <c r="U113" s="385"/>
      <c r="V113" s="385"/>
      <c r="W113" s="385"/>
      <c r="X113" s="385"/>
    </row>
    <row r="114" spans="1:24" s="380" customFormat="1" ht="15" customHeight="1" x14ac:dyDescent="0.25">
      <c r="A114" s="378"/>
      <c r="B114" s="326" t="s">
        <v>34</v>
      </c>
      <c r="C114" s="56"/>
      <c r="D114" s="402" t="s">
        <v>212</v>
      </c>
      <c r="E114" s="53" t="s">
        <v>85</v>
      </c>
      <c r="F114" s="53"/>
      <c r="G114" s="273"/>
      <c r="H114" s="368"/>
      <c r="I114" s="273"/>
      <c r="J114" s="403"/>
      <c r="K114" s="181"/>
      <c r="L114" s="181"/>
      <c r="M114" s="181"/>
      <c r="N114" s="181"/>
      <c r="O114" s="272"/>
      <c r="P114" s="385"/>
      <c r="Q114" s="385"/>
      <c r="R114" s="385"/>
      <c r="S114" s="385"/>
      <c r="T114" s="385"/>
      <c r="U114" s="385"/>
      <c r="V114" s="385"/>
      <c r="W114" s="385"/>
      <c r="X114" s="385"/>
    </row>
    <row r="115" spans="1:24" s="380" customFormat="1" x14ac:dyDescent="0.2">
      <c r="A115" s="378"/>
      <c r="B115" s="1126"/>
      <c r="C115" s="1126"/>
      <c r="D115" s="1126"/>
      <c r="E115" s="1126"/>
      <c r="F115" s="1126"/>
      <c r="G115" s="1126"/>
      <c r="H115" s="1126"/>
      <c r="I115" s="1126"/>
      <c r="J115" s="1126"/>
      <c r="K115" s="1126"/>
      <c r="L115" s="1126"/>
      <c r="M115" s="1126"/>
      <c r="N115" s="1126"/>
      <c r="O115" s="1126"/>
      <c r="P115" s="385"/>
      <c r="Q115" s="385"/>
      <c r="R115" s="385"/>
      <c r="S115" s="385"/>
      <c r="T115" s="385"/>
      <c r="U115" s="385"/>
      <c r="V115" s="385"/>
      <c r="W115" s="385"/>
      <c r="X115" s="385"/>
    </row>
    <row r="116" spans="1:24" s="380" customFormat="1" x14ac:dyDescent="0.2">
      <c r="A116" s="378"/>
      <c r="B116" s="1126"/>
      <c r="C116" s="1126"/>
      <c r="D116" s="1126"/>
      <c r="E116" s="1126"/>
      <c r="F116" s="1126"/>
      <c r="G116" s="1126"/>
      <c r="H116" s="1126"/>
      <c r="I116" s="1126"/>
      <c r="J116" s="1126"/>
      <c r="K116" s="1126"/>
      <c r="L116" s="1126"/>
      <c r="M116" s="1126"/>
      <c r="N116" s="1126"/>
      <c r="O116" s="1126"/>
      <c r="P116" s="385"/>
      <c r="Q116" s="385"/>
      <c r="R116" s="385"/>
      <c r="S116" s="385"/>
      <c r="T116" s="385"/>
      <c r="U116" s="385"/>
      <c r="V116" s="385"/>
      <c r="W116" s="385"/>
      <c r="X116" s="385"/>
    </row>
    <row r="117" spans="1:24" s="380" customFormat="1" ht="31.9" customHeight="1" x14ac:dyDescent="0.2">
      <c r="A117" s="378"/>
      <c r="B117" s="1126"/>
      <c r="C117" s="1126"/>
      <c r="D117" s="1126"/>
      <c r="E117" s="1126"/>
      <c r="F117" s="1126"/>
      <c r="G117" s="1126"/>
      <c r="H117" s="1126"/>
      <c r="I117" s="1126"/>
      <c r="J117" s="1126"/>
      <c r="K117" s="1126"/>
      <c r="L117" s="1126"/>
      <c r="M117" s="1126"/>
      <c r="N117" s="1126"/>
      <c r="O117" s="1126"/>
      <c r="P117" s="385"/>
      <c r="Q117" s="385"/>
      <c r="R117" s="385"/>
      <c r="S117" s="385"/>
      <c r="T117" s="385"/>
      <c r="U117" s="385"/>
      <c r="V117" s="385"/>
      <c r="W117" s="385"/>
      <c r="X117" s="385"/>
    </row>
    <row r="118" spans="1:24" s="380" customFormat="1" ht="19.899999999999999" customHeight="1" x14ac:dyDescent="0.2">
      <c r="A118" s="378"/>
      <c r="B118" s="1127" t="s">
        <v>154</v>
      </c>
      <c r="C118" s="1127"/>
      <c r="D118" s="1127"/>
      <c r="E118" s="1127"/>
      <c r="F118" s="1127"/>
      <c r="G118" s="1127"/>
      <c r="H118" s="1127"/>
      <c r="I118" s="1127"/>
      <c r="J118" s="1127"/>
      <c r="K118" s="1127"/>
      <c r="L118" s="1127"/>
      <c r="M118" s="1127"/>
      <c r="N118" s="1127"/>
      <c r="O118" s="1127"/>
      <c r="P118" s="385"/>
      <c r="Q118" s="385"/>
      <c r="R118" s="385"/>
      <c r="S118" s="385"/>
      <c r="T118" s="385"/>
      <c r="U118" s="385"/>
      <c r="V118" s="385"/>
      <c r="W118" s="385"/>
      <c r="X118" s="385"/>
    </row>
    <row r="119" spans="1:24" s="385" customFormat="1" ht="4.1500000000000004" customHeight="1" x14ac:dyDescent="0.2">
      <c r="A119" s="378"/>
      <c r="B119" s="378"/>
      <c r="C119" s="378"/>
      <c r="D119" s="378"/>
      <c r="E119" s="378"/>
      <c r="F119" s="378"/>
      <c r="G119" s="378"/>
      <c r="H119" s="378"/>
      <c r="I119" s="378"/>
      <c r="J119" s="378"/>
      <c r="K119" s="378"/>
      <c r="L119" s="378"/>
      <c r="M119" s="378"/>
      <c r="N119" s="378"/>
      <c r="O119" s="378"/>
    </row>
    <row r="120" spans="1:24" ht="21" customHeight="1" x14ac:dyDescent="0.25">
      <c r="B120" s="1121"/>
      <c r="C120" s="1121"/>
      <c r="D120" s="1121"/>
      <c r="E120" s="1121"/>
      <c r="F120" s="388" t="s">
        <v>103</v>
      </c>
      <c r="G120" s="389">
        <f>Input!$C$9</f>
        <v>2023</v>
      </c>
      <c r="H120" s="388" t="s">
        <v>103</v>
      </c>
      <c r="I120" s="390">
        <f>G120-1</f>
        <v>2022</v>
      </c>
      <c r="J120" s="266"/>
      <c r="K120" s="391"/>
      <c r="L120" s="391"/>
      <c r="M120" s="266"/>
      <c r="N120" s="266"/>
      <c r="O120" s="392"/>
      <c r="P120" s="385"/>
      <c r="Q120" s="385"/>
      <c r="R120" s="385"/>
    </row>
    <row r="121" spans="1:24" ht="6.6" customHeight="1" x14ac:dyDescent="0.2">
      <c r="B121" s="1121"/>
      <c r="C121" s="1121"/>
      <c r="D121" s="1121"/>
      <c r="E121" s="1121"/>
      <c r="F121" s="393"/>
      <c r="G121" s="394"/>
      <c r="H121" s="266"/>
      <c r="I121" s="394"/>
      <c r="J121" s="266"/>
      <c r="K121" s="391"/>
      <c r="L121" s="391"/>
      <c r="M121" s="266"/>
      <c r="N121" s="266"/>
      <c r="O121" s="392"/>
      <c r="P121" s="385"/>
      <c r="Q121" s="385"/>
      <c r="R121" s="385"/>
    </row>
    <row r="122" spans="1:24" x14ac:dyDescent="0.2">
      <c r="B122" s="322" t="s">
        <v>132</v>
      </c>
      <c r="C122" s="1119" t="s">
        <v>196</v>
      </c>
      <c r="D122" s="1119"/>
      <c r="E122" s="1120" t="s">
        <v>194</v>
      </c>
      <c r="F122" s="1120"/>
      <c r="G122" s="209"/>
      <c r="H122" s="51"/>
      <c r="I122" s="209"/>
      <c r="J122" s="51"/>
      <c r="K122" s="362"/>
      <c r="L122" s="362"/>
      <c r="M122" s="383"/>
      <c r="N122" s="383"/>
      <c r="O122" s="395"/>
      <c r="P122" s="385"/>
      <c r="Q122" s="385"/>
      <c r="R122" s="385"/>
    </row>
    <row r="123" spans="1:24" x14ac:dyDescent="0.2">
      <c r="B123" s="1122"/>
      <c r="C123" s="1119" t="s">
        <v>188</v>
      </c>
      <c r="D123" s="1119"/>
      <c r="E123" s="1120" t="s">
        <v>195</v>
      </c>
      <c r="F123" s="1120"/>
      <c r="G123" s="210"/>
      <c r="H123" s="51"/>
      <c r="I123" s="210"/>
      <c r="J123" s="51"/>
      <c r="K123" s="362"/>
      <c r="L123" s="362"/>
      <c r="M123" s="383"/>
      <c r="N123" s="383"/>
      <c r="O123" s="395"/>
      <c r="P123" s="385"/>
      <c r="Q123" s="385"/>
      <c r="R123" s="385"/>
    </row>
    <row r="124" spans="1:24" x14ac:dyDescent="0.2">
      <c r="B124" s="1122"/>
      <c r="C124" s="1119" t="s">
        <v>189</v>
      </c>
      <c r="D124" s="1119"/>
      <c r="E124" s="1120" t="s">
        <v>194</v>
      </c>
      <c r="F124" s="1120"/>
      <c r="G124" s="210"/>
      <c r="H124" s="51"/>
      <c r="I124" s="210"/>
      <c r="J124" s="51"/>
      <c r="K124" s="362"/>
      <c r="L124" s="362"/>
      <c r="M124" s="383"/>
      <c r="N124" s="383"/>
      <c r="O124" s="395"/>
      <c r="P124" s="385"/>
      <c r="Q124" s="385"/>
      <c r="R124" s="385"/>
    </row>
    <row r="125" spans="1:24" x14ac:dyDescent="0.2">
      <c r="B125" s="1122"/>
      <c r="C125" s="1119" t="s">
        <v>206</v>
      </c>
      <c r="D125" s="1119"/>
      <c r="E125" s="1120" t="s">
        <v>194</v>
      </c>
      <c r="F125" s="1120"/>
      <c r="G125" s="210"/>
      <c r="H125" s="52"/>
      <c r="I125" s="210"/>
      <c r="J125" s="51"/>
      <c r="K125" s="362"/>
      <c r="L125" s="362"/>
      <c r="M125" s="383"/>
      <c r="N125" s="383"/>
      <c r="O125" s="396"/>
      <c r="P125" s="385"/>
      <c r="Q125" s="385"/>
      <c r="R125" s="385"/>
    </row>
    <row r="126" spans="1:24" x14ac:dyDescent="0.2">
      <c r="B126" s="1122"/>
      <c r="C126" s="1119" t="s">
        <v>207</v>
      </c>
      <c r="D126" s="1119"/>
      <c r="E126" s="1120" t="s">
        <v>194</v>
      </c>
      <c r="F126" s="1120"/>
      <c r="G126" s="210"/>
      <c r="H126" s="51"/>
      <c r="I126" s="210"/>
      <c r="J126" s="51"/>
      <c r="K126" s="362"/>
      <c r="L126" s="362"/>
      <c r="M126" s="1073" t="s">
        <v>255</v>
      </c>
      <c r="N126" s="383"/>
      <c r="O126" s="395"/>
      <c r="P126" s="385"/>
      <c r="Q126" s="385"/>
      <c r="R126" s="385"/>
    </row>
    <row r="127" spans="1:24" ht="14.45" customHeight="1" x14ac:dyDescent="0.2">
      <c r="B127" s="323"/>
      <c r="C127" s="1119" t="s">
        <v>208</v>
      </c>
      <c r="D127" s="1119"/>
      <c r="E127" s="1120" t="s">
        <v>194</v>
      </c>
      <c r="F127" s="1120"/>
      <c r="G127" s="210"/>
      <c r="H127" s="51"/>
      <c r="I127" s="210"/>
      <c r="J127" s="51"/>
      <c r="K127" s="362"/>
      <c r="L127" s="362"/>
      <c r="M127" s="1073"/>
      <c r="N127" s="512"/>
      <c r="O127" s="396"/>
      <c r="P127" s="385"/>
      <c r="Q127" s="385"/>
      <c r="R127" s="385"/>
    </row>
    <row r="128" spans="1:24" x14ac:dyDescent="0.2">
      <c r="B128" s="323"/>
      <c r="C128" s="1119" t="s">
        <v>209</v>
      </c>
      <c r="D128" s="1119"/>
      <c r="E128" s="1120" t="s">
        <v>194</v>
      </c>
      <c r="F128" s="1120"/>
      <c r="G128" s="210"/>
      <c r="H128" s="51"/>
      <c r="I128" s="210"/>
      <c r="J128" s="51"/>
      <c r="K128" s="362"/>
      <c r="L128" s="362"/>
      <c r="M128" s="1073"/>
      <c r="O128" s="396"/>
      <c r="P128" s="385"/>
      <c r="Q128" s="385"/>
      <c r="R128" s="385"/>
    </row>
    <row r="129" spans="1:24" x14ac:dyDescent="0.2">
      <c r="B129" s="323"/>
      <c r="C129" s="1119" t="s">
        <v>210</v>
      </c>
      <c r="D129" s="1119"/>
      <c r="E129" s="1120" t="s">
        <v>194</v>
      </c>
      <c r="F129" s="1120"/>
      <c r="G129" s="210"/>
      <c r="H129" s="51"/>
      <c r="I129" s="210"/>
      <c r="J129" s="51"/>
      <c r="K129" s="53" t="s">
        <v>109</v>
      </c>
      <c r="L129" s="53"/>
      <c r="M129" s="1073"/>
      <c r="O129" s="53" t="s">
        <v>111</v>
      </c>
      <c r="P129" s="385"/>
      <c r="Q129" s="385"/>
      <c r="R129" s="385"/>
    </row>
    <row r="130" spans="1:24" ht="15" customHeight="1" x14ac:dyDescent="0.2">
      <c r="B130" s="323"/>
      <c r="C130" s="1119" t="s">
        <v>86</v>
      </c>
      <c r="D130" s="1119"/>
      <c r="E130" s="1120" t="s">
        <v>194</v>
      </c>
      <c r="F130" s="1120"/>
      <c r="G130" s="210"/>
      <c r="H130" s="51"/>
      <c r="I130" s="210"/>
      <c r="J130" s="51"/>
      <c r="K130" s="11" t="s">
        <v>110</v>
      </c>
      <c r="L130" s="11"/>
      <c r="M130" s="1073"/>
      <c r="O130" s="271" t="s">
        <v>68</v>
      </c>
      <c r="P130" s="385"/>
      <c r="Q130" s="385"/>
      <c r="R130" s="385"/>
    </row>
    <row r="131" spans="1:24" ht="15" thickBot="1" x14ac:dyDescent="0.25">
      <c r="B131" s="324"/>
      <c r="C131" s="54"/>
      <c r="D131" s="1128" t="s">
        <v>20</v>
      </c>
      <c r="E131" s="1128"/>
      <c r="F131" s="55"/>
      <c r="G131" s="258" t="str">
        <f>IF((SUMIF(G122:G130,"&gt;0")-SUMIF(G122:G130,"&lt;0"))=0,"",SUM(G122:G130))</f>
        <v/>
      </c>
      <c r="H131" s="368"/>
      <c r="I131" s="258" t="str">
        <f>IF((SUMIF(I122:I130,"&gt;0")-SUMIF(I122:I130,"&lt;0"))=0,"",SUM(I122:I130))</f>
        <v/>
      </c>
      <c r="J131" s="2"/>
      <c r="K131" s="361" t="str">
        <f>IF(AND(I131="",G131=""),"",IF(G131="","",IF(G131&lt;I131,12,IF(I131="",12,24))))</f>
        <v/>
      </c>
      <c r="L131" s="365"/>
      <c r="M131" s="1073"/>
      <c r="O131" s="293" t="str">
        <f>IF(K131="","",IF(K131=12,G131/12,(G131+I131)/24))</f>
        <v/>
      </c>
      <c r="P131" s="385"/>
      <c r="Q131" s="385"/>
      <c r="R131" s="385"/>
    </row>
    <row r="132" spans="1:24" ht="16.5" thickTop="1" thickBot="1" x14ac:dyDescent="0.3">
      <c r="B132" s="324"/>
      <c r="C132" s="54"/>
      <c r="D132" s="406"/>
      <c r="E132" s="406"/>
      <c r="F132" s="406"/>
      <c r="G132" s="403"/>
      <c r="H132" s="403"/>
      <c r="I132" s="1132" t="s">
        <v>165</v>
      </c>
      <c r="J132" s="1132"/>
      <c r="K132" s="1132"/>
      <c r="L132" s="513"/>
      <c r="M132" s="1073"/>
      <c r="O132" s="411"/>
      <c r="P132" s="620"/>
      <c r="Q132" s="630" t="b">
        <f>IF(AND(H133="x",I135=""),(G125+G128)/12)</f>
        <v>0</v>
      </c>
      <c r="R132" s="630" t="b">
        <f>IF(AND(H134="x",H133="x",I135=""),G128/12)</f>
        <v>0</v>
      </c>
    </row>
    <row r="133" spans="1:24" ht="15.75" thickBot="1" x14ac:dyDescent="0.3">
      <c r="B133" s="324"/>
      <c r="C133" s="54"/>
      <c r="D133" s="1125" t="s">
        <v>185</v>
      </c>
      <c r="E133" s="1125"/>
      <c r="F133" s="1125"/>
      <c r="G133" s="1125"/>
      <c r="H133" s="414"/>
      <c r="I133" s="1132" t="s">
        <v>166</v>
      </c>
      <c r="J133" s="1132"/>
      <c r="K133" s="1132"/>
      <c r="L133" s="513"/>
      <c r="M133" s="1074"/>
      <c r="N133" s="415"/>
      <c r="O133" s="409">
        <f>IF(AND(H133="",H134="",I135=""),SUM(G125,G127,G128)/12,IF(AND(H133="x",H134="x",I135=""),R132,IF(AND(H133="x",I135=""),Q132,IF(AND(H134="x",I135=""),Q133,I135))))</f>
        <v>0</v>
      </c>
      <c r="P133" s="621"/>
      <c r="Q133" s="630" t="b">
        <f>IF(AND(H134="x",I135=""),(G127+G128)/12)</f>
        <v>0</v>
      </c>
      <c r="R133" s="630"/>
    </row>
    <row r="134" spans="1:24" s="380" customFormat="1" ht="17.45" customHeight="1" thickBot="1" x14ac:dyDescent="0.3">
      <c r="A134" s="378"/>
      <c r="B134" s="324"/>
      <c r="C134" s="54"/>
      <c r="D134" s="1125" t="s">
        <v>186</v>
      </c>
      <c r="E134" s="1125"/>
      <c r="F134" s="1125"/>
      <c r="G134" s="1125"/>
      <c r="H134" s="416"/>
      <c r="I134" s="399"/>
      <c r="J134" s="399"/>
      <c r="K134" s="521" t="s">
        <v>29</v>
      </c>
      <c r="L134" s="521"/>
      <c r="M134" s="562"/>
      <c r="N134" s="514"/>
      <c r="O134" s="410" t="str">
        <f>IF(O131="","",IF(M134="X","",O131-O132-O133))</f>
        <v/>
      </c>
      <c r="P134" s="385"/>
      <c r="Q134" s="385"/>
      <c r="R134" s="385"/>
      <c r="S134" s="385"/>
      <c r="T134" s="385"/>
      <c r="U134" s="385"/>
      <c r="V134" s="385"/>
      <c r="W134" s="385"/>
      <c r="X134" s="385"/>
    </row>
    <row r="135" spans="1:24" s="380" customFormat="1" ht="19.149999999999999" customHeight="1" x14ac:dyDescent="0.25">
      <c r="A135" s="378"/>
      <c r="B135" s="1125" t="s">
        <v>187</v>
      </c>
      <c r="C135" s="1131"/>
      <c r="D135" s="1131"/>
      <c r="E135" s="1131"/>
      <c r="F135" s="1131"/>
      <c r="G135" s="1131"/>
      <c r="H135" s="1131"/>
      <c r="I135" s="417"/>
      <c r="J135" s="403"/>
      <c r="K135" s="181"/>
      <c r="L135" s="181"/>
      <c r="M135" s="181"/>
      <c r="N135" s="181"/>
      <c r="O135" s="272"/>
      <c r="P135" s="385"/>
      <c r="Q135" s="385"/>
      <c r="R135" s="385"/>
      <c r="S135" s="385"/>
      <c r="T135" s="385"/>
      <c r="U135" s="385"/>
      <c r="V135" s="385"/>
      <c r="W135" s="385"/>
      <c r="X135" s="385"/>
    </row>
    <row r="136" spans="1:24" s="380" customFormat="1" ht="3" customHeight="1" x14ac:dyDescent="0.25">
      <c r="A136" s="378"/>
      <c r="B136" s="325"/>
      <c r="C136" s="257"/>
      <c r="D136" s="387"/>
      <c r="E136" s="387"/>
      <c r="F136" s="387"/>
      <c r="G136" s="400"/>
      <c r="H136" s="400"/>
      <c r="I136" s="400"/>
      <c r="J136" s="400"/>
      <c r="K136" s="401"/>
      <c r="L136" s="401"/>
      <c r="M136" s="401"/>
      <c r="N136" s="401"/>
      <c r="O136" s="327"/>
      <c r="P136" s="385"/>
      <c r="Q136" s="385"/>
      <c r="R136" s="385"/>
      <c r="S136" s="385"/>
      <c r="T136" s="385"/>
      <c r="U136" s="385"/>
      <c r="V136" s="385"/>
      <c r="W136" s="385"/>
      <c r="X136" s="385"/>
    </row>
    <row r="137" spans="1:24" s="380" customFormat="1" ht="15" customHeight="1" x14ac:dyDescent="0.25">
      <c r="A137" s="378"/>
      <c r="B137" s="326" t="s">
        <v>34</v>
      </c>
      <c r="C137" s="56"/>
      <c r="D137" s="402" t="s">
        <v>212</v>
      </c>
      <c r="E137" s="53" t="s">
        <v>85</v>
      </c>
      <c r="F137" s="53"/>
      <c r="G137" s="273"/>
      <c r="H137" s="368"/>
      <c r="I137" s="273"/>
      <c r="J137" s="403"/>
      <c r="K137" s="181"/>
      <c r="L137" s="181"/>
      <c r="M137" s="181"/>
      <c r="N137" s="181"/>
      <c r="O137" s="272"/>
      <c r="P137" s="385"/>
      <c r="Q137" s="385"/>
      <c r="R137" s="385"/>
      <c r="S137" s="385"/>
      <c r="T137" s="385"/>
      <c r="U137" s="385"/>
      <c r="V137" s="385"/>
      <c r="W137" s="385"/>
      <c r="X137" s="385"/>
    </row>
    <row r="138" spans="1:24" s="380" customFormat="1" x14ac:dyDescent="0.2">
      <c r="A138" s="378"/>
      <c r="B138" s="1126"/>
      <c r="C138" s="1126"/>
      <c r="D138" s="1126"/>
      <c r="E138" s="1126"/>
      <c r="F138" s="1126"/>
      <c r="G138" s="1126"/>
      <c r="H138" s="1126"/>
      <c r="I138" s="1126"/>
      <c r="J138" s="1126"/>
      <c r="K138" s="1126"/>
      <c r="L138" s="1126"/>
      <c r="M138" s="1126"/>
      <c r="N138" s="1126"/>
      <c r="O138" s="1126"/>
      <c r="P138" s="385"/>
      <c r="Q138" s="385"/>
      <c r="R138" s="385"/>
      <c r="S138" s="385"/>
      <c r="T138" s="385"/>
      <c r="U138" s="385"/>
      <c r="V138" s="385"/>
      <c r="W138" s="385"/>
      <c r="X138" s="385"/>
    </row>
    <row r="139" spans="1:24" s="380" customFormat="1" x14ac:dyDescent="0.2">
      <c r="A139" s="378"/>
      <c r="B139" s="1126"/>
      <c r="C139" s="1126"/>
      <c r="D139" s="1126"/>
      <c r="E139" s="1126"/>
      <c r="F139" s="1126"/>
      <c r="G139" s="1126"/>
      <c r="H139" s="1126"/>
      <c r="I139" s="1126"/>
      <c r="J139" s="1126"/>
      <c r="K139" s="1126"/>
      <c r="L139" s="1126"/>
      <c r="M139" s="1126"/>
      <c r="N139" s="1126"/>
      <c r="O139" s="1126"/>
      <c r="P139" s="385"/>
      <c r="Q139" s="385"/>
      <c r="R139" s="385"/>
      <c r="S139" s="385"/>
      <c r="T139" s="385"/>
      <c r="U139" s="385"/>
      <c r="V139" s="385"/>
      <c r="W139" s="385"/>
      <c r="X139" s="385"/>
    </row>
    <row r="140" spans="1:24" s="380" customFormat="1" ht="25.9" customHeight="1" x14ac:dyDescent="0.2">
      <c r="A140" s="378"/>
      <c r="B140" s="1126"/>
      <c r="C140" s="1126"/>
      <c r="D140" s="1126"/>
      <c r="E140" s="1126"/>
      <c r="F140" s="1126"/>
      <c r="G140" s="1126"/>
      <c r="H140" s="1126"/>
      <c r="I140" s="1126"/>
      <c r="J140" s="1126"/>
      <c r="K140" s="1126"/>
      <c r="L140" s="1126"/>
      <c r="M140" s="1126"/>
      <c r="N140" s="1126"/>
      <c r="O140" s="1126"/>
      <c r="P140" s="385"/>
      <c r="Q140" s="385"/>
      <c r="R140" s="385"/>
      <c r="S140" s="385"/>
      <c r="T140" s="385"/>
      <c r="U140" s="385"/>
      <c r="V140" s="385"/>
      <c r="W140" s="385"/>
      <c r="X140" s="385"/>
    </row>
    <row r="141" spans="1:24" s="380" customFormat="1" ht="19.899999999999999" customHeight="1" x14ac:dyDescent="0.2">
      <c r="A141" s="378"/>
      <c r="B141" s="1127" t="s">
        <v>154</v>
      </c>
      <c r="C141" s="1127"/>
      <c r="D141" s="1127"/>
      <c r="E141" s="1127"/>
      <c r="F141" s="1127"/>
      <c r="G141" s="1127"/>
      <c r="H141" s="1127"/>
      <c r="I141" s="1127"/>
      <c r="J141" s="1127"/>
      <c r="K141" s="1127"/>
      <c r="L141" s="1127"/>
      <c r="M141" s="1127"/>
      <c r="N141" s="1127"/>
      <c r="O141" s="1127"/>
      <c r="P141" s="385"/>
      <c r="Q141" s="385"/>
      <c r="R141" s="385"/>
      <c r="S141" s="378"/>
      <c r="T141" s="378"/>
      <c r="U141" s="385"/>
      <c r="V141" s="385"/>
      <c r="W141" s="385"/>
      <c r="X141" s="385"/>
    </row>
    <row r="142" spans="1:24" s="378" customFormat="1" ht="4.9000000000000004" customHeight="1" x14ac:dyDescent="0.25">
      <c r="B142" s="430"/>
      <c r="C142" s="430"/>
      <c r="D142" s="430"/>
      <c r="E142" s="431"/>
      <c r="F142" s="431"/>
      <c r="G142" s="385"/>
      <c r="H142" s="385"/>
      <c r="J142" s="432"/>
      <c r="K142" s="433"/>
      <c r="L142" s="433"/>
      <c r="M142" s="433"/>
      <c r="N142" s="433"/>
      <c r="O142" s="434"/>
      <c r="P142" s="384"/>
      <c r="Q142" s="384"/>
      <c r="R142" s="384"/>
      <c r="S142" s="432"/>
      <c r="T142" s="432"/>
    </row>
    <row r="143" spans="1:24" ht="21" customHeight="1" x14ac:dyDescent="0.25">
      <c r="B143" s="1121"/>
      <c r="C143" s="1121"/>
      <c r="D143" s="1121"/>
      <c r="E143" s="1121"/>
      <c r="F143" s="388" t="s">
        <v>103</v>
      </c>
      <c r="G143" s="389">
        <f>Input!$C$9</f>
        <v>2023</v>
      </c>
      <c r="H143" s="388" t="s">
        <v>103</v>
      </c>
      <c r="I143" s="390">
        <f>G143-1</f>
        <v>2022</v>
      </c>
      <c r="J143" s="266"/>
      <c r="K143" s="391"/>
      <c r="L143" s="391"/>
      <c r="M143" s="266"/>
      <c r="N143" s="266"/>
      <c r="O143" s="392"/>
      <c r="P143" s="385"/>
      <c r="Q143" s="385"/>
      <c r="R143" s="385"/>
    </row>
    <row r="144" spans="1:24" ht="6.6" customHeight="1" x14ac:dyDescent="0.2">
      <c r="B144" s="1121"/>
      <c r="C144" s="1121"/>
      <c r="D144" s="1121"/>
      <c r="E144" s="1121"/>
      <c r="F144" s="393"/>
      <c r="G144" s="394"/>
      <c r="H144" s="266"/>
      <c r="I144" s="394"/>
      <c r="J144" s="266"/>
      <c r="K144" s="391"/>
      <c r="L144" s="391"/>
      <c r="M144" s="266"/>
      <c r="N144" s="266"/>
      <c r="O144" s="392"/>
      <c r="P144" s="385"/>
      <c r="Q144" s="385"/>
      <c r="R144" s="385"/>
    </row>
    <row r="145" spans="1:24" x14ac:dyDescent="0.2">
      <c r="B145" s="322" t="s">
        <v>132</v>
      </c>
      <c r="C145" s="1119" t="s">
        <v>196</v>
      </c>
      <c r="D145" s="1119"/>
      <c r="E145" s="1120" t="s">
        <v>194</v>
      </c>
      <c r="F145" s="1120"/>
      <c r="G145" s="209"/>
      <c r="H145" s="51"/>
      <c r="I145" s="209"/>
      <c r="J145" s="51"/>
      <c r="K145" s="362"/>
      <c r="L145" s="362"/>
      <c r="M145" s="383"/>
      <c r="N145" s="383"/>
      <c r="O145" s="395"/>
      <c r="P145" s="385"/>
      <c r="Q145" s="385"/>
      <c r="R145" s="385"/>
    </row>
    <row r="146" spans="1:24" x14ac:dyDescent="0.2">
      <c r="B146" s="1122"/>
      <c r="C146" s="1119" t="s">
        <v>188</v>
      </c>
      <c r="D146" s="1119"/>
      <c r="E146" s="1120" t="s">
        <v>195</v>
      </c>
      <c r="F146" s="1120"/>
      <c r="G146" s="210"/>
      <c r="H146" s="51"/>
      <c r="I146" s="210"/>
      <c r="J146" s="51"/>
      <c r="K146" s="362"/>
      <c r="L146" s="362"/>
      <c r="M146" s="383"/>
      <c r="N146" s="383"/>
      <c r="O146" s="395"/>
      <c r="P146" s="385"/>
      <c r="Q146" s="385"/>
      <c r="R146" s="385"/>
    </row>
    <row r="147" spans="1:24" x14ac:dyDescent="0.2">
      <c r="B147" s="1122"/>
      <c r="C147" s="1119" t="s">
        <v>189</v>
      </c>
      <c r="D147" s="1119"/>
      <c r="E147" s="1120" t="s">
        <v>194</v>
      </c>
      <c r="F147" s="1120"/>
      <c r="G147" s="210"/>
      <c r="H147" s="51"/>
      <c r="I147" s="210"/>
      <c r="J147" s="51"/>
      <c r="K147" s="362"/>
      <c r="L147" s="362"/>
      <c r="M147" s="383"/>
      <c r="N147" s="383"/>
      <c r="O147" s="395"/>
      <c r="P147" s="385"/>
      <c r="Q147" s="385"/>
      <c r="R147" s="385"/>
    </row>
    <row r="148" spans="1:24" x14ac:dyDescent="0.2">
      <c r="B148" s="1122"/>
      <c r="C148" s="1119" t="s">
        <v>206</v>
      </c>
      <c r="D148" s="1119"/>
      <c r="E148" s="1120" t="s">
        <v>194</v>
      </c>
      <c r="F148" s="1120"/>
      <c r="G148" s="210"/>
      <c r="H148" s="52"/>
      <c r="I148" s="210"/>
      <c r="J148" s="51"/>
      <c r="K148" s="362"/>
      <c r="L148" s="362"/>
      <c r="M148" s="383"/>
      <c r="N148" s="383"/>
      <c r="O148" s="396"/>
      <c r="P148" s="385"/>
      <c r="Q148" s="385"/>
      <c r="R148" s="385"/>
    </row>
    <row r="149" spans="1:24" x14ac:dyDescent="0.2">
      <c r="B149" s="1122"/>
      <c r="C149" s="1119" t="s">
        <v>207</v>
      </c>
      <c r="D149" s="1119"/>
      <c r="E149" s="1120" t="s">
        <v>194</v>
      </c>
      <c r="F149" s="1120"/>
      <c r="G149" s="210"/>
      <c r="H149" s="51"/>
      <c r="I149" s="210"/>
      <c r="J149" s="51"/>
      <c r="K149" s="362"/>
      <c r="L149" s="362"/>
      <c r="M149" s="1073" t="s">
        <v>255</v>
      </c>
      <c r="N149" s="383"/>
      <c r="O149" s="395"/>
      <c r="P149" s="385"/>
      <c r="Q149" s="385"/>
      <c r="R149" s="385"/>
    </row>
    <row r="150" spans="1:24" ht="14.45" customHeight="1" x14ac:dyDescent="0.2">
      <c r="B150" s="323"/>
      <c r="C150" s="1119" t="s">
        <v>208</v>
      </c>
      <c r="D150" s="1119"/>
      <c r="E150" s="1120" t="s">
        <v>194</v>
      </c>
      <c r="F150" s="1120"/>
      <c r="G150" s="210"/>
      <c r="H150" s="51"/>
      <c r="I150" s="210"/>
      <c r="J150" s="51"/>
      <c r="K150" s="362"/>
      <c r="L150" s="362"/>
      <c r="M150" s="1073"/>
      <c r="N150" s="512"/>
      <c r="O150" s="396"/>
      <c r="P150" s="385"/>
      <c r="Q150" s="385"/>
      <c r="R150" s="385"/>
    </row>
    <row r="151" spans="1:24" x14ac:dyDescent="0.2">
      <c r="B151" s="323"/>
      <c r="C151" s="1119" t="s">
        <v>209</v>
      </c>
      <c r="D151" s="1119"/>
      <c r="E151" s="1120" t="s">
        <v>194</v>
      </c>
      <c r="F151" s="1120"/>
      <c r="G151" s="210"/>
      <c r="H151" s="51"/>
      <c r="I151" s="210"/>
      <c r="J151" s="51"/>
      <c r="K151" s="362"/>
      <c r="L151" s="362"/>
      <c r="M151" s="1073"/>
      <c r="O151" s="396"/>
      <c r="P151" s="385"/>
      <c r="Q151" s="385"/>
      <c r="R151" s="385"/>
    </row>
    <row r="152" spans="1:24" x14ac:dyDescent="0.2">
      <c r="B152" s="323"/>
      <c r="C152" s="1119" t="s">
        <v>210</v>
      </c>
      <c r="D152" s="1119"/>
      <c r="E152" s="1120" t="s">
        <v>194</v>
      </c>
      <c r="F152" s="1120"/>
      <c r="G152" s="210"/>
      <c r="H152" s="51"/>
      <c r="I152" s="210"/>
      <c r="J152" s="51"/>
      <c r="K152" s="53" t="s">
        <v>109</v>
      </c>
      <c r="L152" s="53"/>
      <c r="M152" s="1073"/>
      <c r="O152" s="53" t="s">
        <v>111</v>
      </c>
      <c r="P152" s="385"/>
      <c r="Q152" s="385"/>
      <c r="R152" s="385"/>
    </row>
    <row r="153" spans="1:24" ht="15" customHeight="1" x14ac:dyDescent="0.2">
      <c r="B153" s="323"/>
      <c r="C153" s="1119" t="s">
        <v>86</v>
      </c>
      <c r="D153" s="1119"/>
      <c r="E153" s="1120" t="s">
        <v>194</v>
      </c>
      <c r="F153" s="1120"/>
      <c r="G153" s="210"/>
      <c r="H153" s="51"/>
      <c r="I153" s="210"/>
      <c r="J153" s="51"/>
      <c r="K153" s="11" t="s">
        <v>110</v>
      </c>
      <c r="L153" s="11"/>
      <c r="M153" s="1073"/>
      <c r="O153" s="271" t="s">
        <v>68</v>
      </c>
      <c r="P153" s="385"/>
      <c r="Q153" s="385"/>
      <c r="R153" s="385"/>
    </row>
    <row r="154" spans="1:24" ht="15" thickBot="1" x14ac:dyDescent="0.25">
      <c r="B154" s="324"/>
      <c r="C154" s="54"/>
      <c r="D154" s="1128" t="s">
        <v>20</v>
      </c>
      <c r="E154" s="1128"/>
      <c r="F154" s="55"/>
      <c r="G154" s="258" t="str">
        <f>IF((SUMIF(G145:G153,"&gt;0")-SUMIF(G145:G153,"&lt;0"))=0,"",SUM(G145:G153))</f>
        <v/>
      </c>
      <c r="H154" s="368"/>
      <c r="I154" s="258" t="str">
        <f>IF((SUMIF(I145:I153,"&gt;0")-SUMIF(I145:I153,"&lt;0"))=0,"",SUM(I145:I153))</f>
        <v/>
      </c>
      <c r="J154" s="2"/>
      <c r="K154" s="361" t="str">
        <f>IF(AND(I154="",G154=""),"",IF(G154="","",IF(G154&lt;I154,12,IF(I154="",12,24))))</f>
        <v/>
      </c>
      <c r="L154" s="365"/>
      <c r="M154" s="1073"/>
      <c r="O154" s="293" t="str">
        <f>IF(K154="","",IF(K154=12,G154/12,(G154+I154)/24))</f>
        <v/>
      </c>
      <c r="P154" s="385"/>
      <c r="Q154" s="385"/>
      <c r="R154" s="385"/>
    </row>
    <row r="155" spans="1:24" ht="16.5" thickTop="1" thickBot="1" x14ac:dyDescent="0.3">
      <c r="B155" s="324"/>
      <c r="C155" s="54"/>
      <c r="D155" s="406"/>
      <c r="E155" s="406"/>
      <c r="F155" s="406"/>
      <c r="G155" s="403"/>
      <c r="H155" s="403"/>
      <c r="I155" s="1132" t="s">
        <v>165</v>
      </c>
      <c r="J155" s="1132"/>
      <c r="K155" s="1132"/>
      <c r="L155" s="513"/>
      <c r="M155" s="1073"/>
      <c r="O155" s="411"/>
      <c r="P155" s="620"/>
      <c r="Q155" s="630" t="b">
        <f>IF(AND(H156="x",I158=""),(G148+G151)/12)</f>
        <v>0</v>
      </c>
      <c r="R155" s="630" t="b">
        <f>IF(AND(H157="x",H156="x",I158=""),G151/12)</f>
        <v>0</v>
      </c>
    </row>
    <row r="156" spans="1:24" ht="15.75" thickBot="1" x14ac:dyDescent="0.3">
      <c r="B156" s="324"/>
      <c r="C156" s="54"/>
      <c r="D156" s="1125" t="s">
        <v>185</v>
      </c>
      <c r="E156" s="1125"/>
      <c r="F156" s="1125"/>
      <c r="G156" s="1125"/>
      <c r="H156" s="414"/>
      <c r="I156" s="1132" t="s">
        <v>166</v>
      </c>
      <c r="J156" s="1132"/>
      <c r="K156" s="1132"/>
      <c r="L156" s="513"/>
      <c r="M156" s="1074"/>
      <c r="N156" s="415"/>
      <c r="O156" s="409">
        <f>IF(AND(H156="",H157="",I158=""),SUM(G148,G150,G151)/12,IF(AND(H156="x",H157="x",I158=""),R155,IF(AND(H156="x",I158=""),Q155,IF(AND(H157="x",I158=""),Q156,I158))))</f>
        <v>0</v>
      </c>
      <c r="P156" s="621"/>
      <c r="Q156" s="630" t="b">
        <f>IF(AND(H157="x",I158=""),(G150+G151)/12)</f>
        <v>0</v>
      </c>
      <c r="R156" s="630"/>
    </row>
    <row r="157" spans="1:24" s="380" customFormat="1" ht="17.45" customHeight="1" thickBot="1" x14ac:dyDescent="0.3">
      <c r="A157" s="378"/>
      <c r="B157" s="324"/>
      <c r="C157" s="54"/>
      <c r="D157" s="1125" t="s">
        <v>186</v>
      </c>
      <c r="E157" s="1125"/>
      <c r="F157" s="1125"/>
      <c r="G157" s="1125"/>
      <c r="H157" s="416"/>
      <c r="I157" s="399"/>
      <c r="J157" s="399"/>
      <c r="K157" s="521" t="s">
        <v>29</v>
      </c>
      <c r="L157" s="521"/>
      <c r="M157" s="562"/>
      <c r="N157" s="514"/>
      <c r="O157" s="410" t="str">
        <f>IF(O154="","",IF(M157="X","",O154-O155-O156))</f>
        <v/>
      </c>
      <c r="P157" s="385"/>
      <c r="Q157" s="385"/>
      <c r="R157" s="385"/>
      <c r="S157" s="385"/>
      <c r="T157" s="385"/>
      <c r="U157" s="385"/>
      <c r="V157" s="385"/>
      <c r="W157" s="385"/>
      <c r="X157" s="385"/>
    </row>
    <row r="158" spans="1:24" s="380" customFormat="1" ht="19.149999999999999" customHeight="1" x14ac:dyDescent="0.25">
      <c r="A158" s="378"/>
      <c r="B158" s="1125" t="s">
        <v>187</v>
      </c>
      <c r="C158" s="1131"/>
      <c r="D158" s="1131"/>
      <c r="E158" s="1131"/>
      <c r="F158" s="1131"/>
      <c r="G158" s="1131"/>
      <c r="H158" s="1131"/>
      <c r="I158" s="417"/>
      <c r="J158" s="403"/>
      <c r="K158" s="181"/>
      <c r="L158" s="181"/>
      <c r="M158" s="181"/>
      <c r="N158" s="181"/>
      <c r="O158" s="272"/>
      <c r="P158" s="385"/>
      <c r="Q158" s="385"/>
      <c r="R158" s="385"/>
      <c r="S158" s="385"/>
      <c r="T158" s="385"/>
      <c r="U158" s="385"/>
      <c r="V158" s="385"/>
      <c r="W158" s="385"/>
      <c r="X158" s="385"/>
    </row>
    <row r="159" spans="1:24" s="380" customFormat="1" ht="4.9000000000000004" customHeight="1" x14ac:dyDescent="0.25">
      <c r="A159" s="378"/>
      <c r="B159" s="325"/>
      <c r="C159" s="257"/>
      <c r="D159" s="387"/>
      <c r="E159" s="387"/>
      <c r="F159" s="387"/>
      <c r="G159" s="400"/>
      <c r="H159" s="400"/>
      <c r="I159" s="400"/>
      <c r="J159" s="400"/>
      <c r="K159" s="401"/>
      <c r="L159" s="401"/>
      <c r="M159" s="401"/>
      <c r="N159" s="401"/>
      <c r="O159" s="327"/>
      <c r="P159" s="385"/>
      <c r="Q159" s="385"/>
      <c r="R159" s="385"/>
      <c r="S159" s="385"/>
      <c r="T159" s="385"/>
      <c r="U159" s="385"/>
      <c r="V159" s="385"/>
      <c r="W159" s="385"/>
      <c r="X159" s="385"/>
    </row>
    <row r="160" spans="1:24" s="380" customFormat="1" ht="15" customHeight="1" x14ac:dyDescent="0.25">
      <c r="A160" s="378"/>
      <c r="B160" s="326" t="s">
        <v>34</v>
      </c>
      <c r="C160" s="56"/>
      <c r="D160" s="402" t="s">
        <v>212</v>
      </c>
      <c r="E160" s="53" t="s">
        <v>85</v>
      </c>
      <c r="F160" s="53"/>
      <c r="G160" s="273"/>
      <c r="H160" s="368"/>
      <c r="I160" s="273"/>
      <c r="J160" s="403"/>
      <c r="K160" s="181"/>
      <c r="L160" s="181"/>
      <c r="M160" s="181"/>
      <c r="N160" s="181"/>
      <c r="O160" s="272"/>
      <c r="P160" s="385"/>
      <c r="Q160" s="385"/>
      <c r="R160" s="385"/>
      <c r="S160" s="385"/>
      <c r="T160" s="385"/>
      <c r="U160" s="385"/>
      <c r="V160" s="385"/>
      <c r="W160" s="385"/>
      <c r="X160" s="385"/>
    </row>
    <row r="161" spans="1:24" s="380" customFormat="1" x14ac:dyDescent="0.2">
      <c r="A161" s="378"/>
      <c r="B161" s="1126"/>
      <c r="C161" s="1126"/>
      <c r="D161" s="1126"/>
      <c r="E161" s="1126"/>
      <c r="F161" s="1126"/>
      <c r="G161" s="1126"/>
      <c r="H161" s="1126"/>
      <c r="I161" s="1126"/>
      <c r="J161" s="1126"/>
      <c r="K161" s="1126"/>
      <c r="L161" s="1126"/>
      <c r="M161" s="1126"/>
      <c r="N161" s="1126"/>
      <c r="O161" s="1126"/>
      <c r="P161" s="385"/>
      <c r="Q161" s="385"/>
      <c r="R161" s="385"/>
      <c r="S161" s="385"/>
      <c r="T161" s="385"/>
      <c r="U161" s="385"/>
      <c r="V161" s="385"/>
      <c r="W161" s="385"/>
      <c r="X161" s="385"/>
    </row>
    <row r="162" spans="1:24" s="380" customFormat="1" x14ac:dyDescent="0.2">
      <c r="A162" s="378"/>
      <c r="B162" s="1126"/>
      <c r="C162" s="1126"/>
      <c r="D162" s="1126"/>
      <c r="E162" s="1126"/>
      <c r="F162" s="1126"/>
      <c r="G162" s="1126"/>
      <c r="H162" s="1126"/>
      <c r="I162" s="1126"/>
      <c r="J162" s="1126"/>
      <c r="K162" s="1126"/>
      <c r="L162" s="1126"/>
      <c r="M162" s="1126"/>
      <c r="N162" s="1126"/>
      <c r="O162" s="1126"/>
      <c r="P162" s="385"/>
      <c r="Q162" s="385"/>
      <c r="R162" s="385"/>
      <c r="S162" s="385"/>
      <c r="T162" s="385"/>
      <c r="U162" s="385"/>
      <c r="V162" s="385"/>
      <c r="W162" s="385"/>
      <c r="X162" s="385"/>
    </row>
    <row r="163" spans="1:24" s="380" customFormat="1" ht="30.6" customHeight="1" x14ac:dyDescent="0.2">
      <c r="A163" s="378"/>
      <c r="B163" s="1126"/>
      <c r="C163" s="1126"/>
      <c r="D163" s="1126"/>
      <c r="E163" s="1126"/>
      <c r="F163" s="1126"/>
      <c r="G163" s="1126"/>
      <c r="H163" s="1126"/>
      <c r="I163" s="1126"/>
      <c r="J163" s="1126"/>
      <c r="K163" s="1126"/>
      <c r="L163" s="1126"/>
      <c r="M163" s="1126"/>
      <c r="N163" s="1126"/>
      <c r="O163" s="1126"/>
      <c r="P163" s="385"/>
      <c r="Q163" s="385"/>
      <c r="R163" s="385"/>
      <c r="S163" s="385"/>
      <c r="T163" s="385"/>
      <c r="U163" s="385"/>
      <c r="V163" s="385"/>
      <c r="W163" s="385"/>
      <c r="X163" s="385"/>
    </row>
    <row r="164" spans="1:24" s="380" customFormat="1" ht="19.899999999999999" customHeight="1" x14ac:dyDescent="0.2">
      <c r="A164" s="378"/>
      <c r="B164" s="1127" t="s">
        <v>154</v>
      </c>
      <c r="C164" s="1127"/>
      <c r="D164" s="1127"/>
      <c r="E164" s="1127"/>
      <c r="F164" s="1127"/>
      <c r="G164" s="1127"/>
      <c r="H164" s="1127"/>
      <c r="I164" s="1127"/>
      <c r="J164" s="1127"/>
      <c r="K164" s="1127"/>
      <c r="L164" s="1127"/>
      <c r="M164" s="1127"/>
      <c r="N164" s="1127"/>
      <c r="O164" s="1127"/>
      <c r="P164" s="385"/>
      <c r="Q164" s="385"/>
      <c r="R164" s="385"/>
      <c r="S164" s="385"/>
      <c r="T164" s="385"/>
      <c r="U164" s="385"/>
      <c r="V164" s="385"/>
      <c r="W164" s="385"/>
      <c r="X164" s="385"/>
    </row>
    <row r="165" spans="1:24" s="385" customFormat="1" ht="3" customHeight="1" x14ac:dyDescent="0.2">
      <c r="A165" s="378"/>
      <c r="B165" s="378"/>
      <c r="C165" s="378"/>
      <c r="D165" s="378"/>
      <c r="E165" s="378"/>
      <c r="F165" s="378"/>
      <c r="G165" s="378"/>
      <c r="H165" s="378"/>
      <c r="I165" s="378"/>
      <c r="J165" s="378"/>
      <c r="K165" s="378"/>
      <c r="L165" s="378"/>
      <c r="M165" s="378"/>
      <c r="N165" s="378"/>
      <c r="O165" s="378"/>
    </row>
    <row r="166" spans="1:24" ht="21" customHeight="1" x14ac:dyDescent="0.25">
      <c r="B166" s="1121"/>
      <c r="C166" s="1121"/>
      <c r="D166" s="1121"/>
      <c r="E166" s="1121"/>
      <c r="F166" s="388" t="s">
        <v>103</v>
      </c>
      <c r="G166" s="389">
        <f>Input!$C$9</f>
        <v>2023</v>
      </c>
      <c r="H166" s="388" t="s">
        <v>103</v>
      </c>
      <c r="I166" s="390">
        <f>G166-1</f>
        <v>2022</v>
      </c>
      <c r="J166" s="266"/>
      <c r="K166" s="391"/>
      <c r="L166" s="391"/>
      <c r="M166" s="266"/>
      <c r="N166" s="266"/>
      <c r="O166" s="392"/>
      <c r="P166" s="385"/>
      <c r="Q166" s="385"/>
      <c r="R166" s="385"/>
    </row>
    <row r="167" spans="1:24" ht="6.6" customHeight="1" x14ac:dyDescent="0.2">
      <c r="B167" s="1121"/>
      <c r="C167" s="1121"/>
      <c r="D167" s="1121"/>
      <c r="E167" s="1121"/>
      <c r="F167" s="393"/>
      <c r="G167" s="394"/>
      <c r="H167" s="266"/>
      <c r="I167" s="394"/>
      <c r="J167" s="266"/>
      <c r="K167" s="391"/>
      <c r="L167" s="391"/>
      <c r="M167" s="266"/>
      <c r="N167" s="266"/>
      <c r="O167" s="392"/>
      <c r="P167" s="385"/>
      <c r="Q167" s="385"/>
      <c r="R167" s="385"/>
    </row>
    <row r="168" spans="1:24" x14ac:dyDescent="0.2">
      <c r="B168" s="322" t="s">
        <v>132</v>
      </c>
      <c r="C168" s="1119" t="s">
        <v>196</v>
      </c>
      <c r="D168" s="1119"/>
      <c r="E168" s="1120" t="s">
        <v>194</v>
      </c>
      <c r="F168" s="1120"/>
      <c r="G168" s="209"/>
      <c r="H168" s="51"/>
      <c r="I168" s="209"/>
      <c r="J168" s="51"/>
      <c r="K168" s="362"/>
      <c r="L168" s="362"/>
      <c r="M168" s="383"/>
      <c r="N168" s="383"/>
      <c r="O168" s="395"/>
      <c r="P168" s="385"/>
      <c r="Q168" s="385"/>
      <c r="R168" s="385"/>
    </row>
    <row r="169" spans="1:24" x14ac:dyDescent="0.2">
      <c r="B169" s="1122"/>
      <c r="C169" s="1119" t="s">
        <v>188</v>
      </c>
      <c r="D169" s="1119"/>
      <c r="E169" s="1120" t="s">
        <v>195</v>
      </c>
      <c r="F169" s="1120"/>
      <c r="G169" s="210"/>
      <c r="H169" s="51"/>
      <c r="I169" s="210"/>
      <c r="J169" s="51"/>
      <c r="K169" s="362"/>
      <c r="L169" s="362"/>
      <c r="M169" s="383"/>
      <c r="N169" s="383"/>
      <c r="O169" s="395"/>
      <c r="P169" s="385"/>
      <c r="Q169" s="385"/>
      <c r="R169" s="385"/>
    </row>
    <row r="170" spans="1:24" x14ac:dyDescent="0.2">
      <c r="B170" s="1122"/>
      <c r="C170" s="1119" t="s">
        <v>189</v>
      </c>
      <c r="D170" s="1119"/>
      <c r="E170" s="1120" t="s">
        <v>194</v>
      </c>
      <c r="F170" s="1120"/>
      <c r="G170" s="210"/>
      <c r="H170" s="51"/>
      <c r="I170" s="210"/>
      <c r="J170" s="51"/>
      <c r="K170" s="362"/>
      <c r="L170" s="362"/>
      <c r="M170" s="383"/>
      <c r="N170" s="383"/>
      <c r="O170" s="395"/>
      <c r="P170" s="385"/>
      <c r="Q170" s="385"/>
      <c r="R170" s="385"/>
    </row>
    <row r="171" spans="1:24" x14ac:dyDescent="0.2">
      <c r="B171" s="1122"/>
      <c r="C171" s="1119" t="s">
        <v>206</v>
      </c>
      <c r="D171" s="1119"/>
      <c r="E171" s="1120" t="s">
        <v>194</v>
      </c>
      <c r="F171" s="1120"/>
      <c r="G171" s="210"/>
      <c r="H171" s="52"/>
      <c r="I171" s="210"/>
      <c r="J171" s="51"/>
      <c r="K171" s="362"/>
      <c r="L171" s="362"/>
      <c r="M171" s="383"/>
      <c r="N171" s="383"/>
      <c r="O171" s="396"/>
      <c r="P171" s="385"/>
      <c r="Q171" s="385"/>
      <c r="R171" s="385"/>
    </row>
    <row r="172" spans="1:24" x14ac:dyDescent="0.2">
      <c r="B172" s="1122"/>
      <c r="C172" s="1119" t="s">
        <v>207</v>
      </c>
      <c r="D172" s="1119"/>
      <c r="E172" s="1120" t="s">
        <v>194</v>
      </c>
      <c r="F172" s="1120"/>
      <c r="G172" s="210"/>
      <c r="H172" s="51"/>
      <c r="I172" s="210"/>
      <c r="J172" s="51"/>
      <c r="K172" s="362"/>
      <c r="L172" s="362"/>
      <c r="M172" s="1073" t="s">
        <v>255</v>
      </c>
      <c r="N172" s="383"/>
      <c r="O172" s="395"/>
      <c r="P172" s="385"/>
      <c r="Q172" s="385"/>
      <c r="R172" s="385"/>
    </row>
    <row r="173" spans="1:24" ht="14.45" customHeight="1" x14ac:dyDescent="0.2">
      <c r="B173" s="323"/>
      <c r="C173" s="1119" t="s">
        <v>208</v>
      </c>
      <c r="D173" s="1119"/>
      <c r="E173" s="1120" t="s">
        <v>194</v>
      </c>
      <c r="F173" s="1120"/>
      <c r="G173" s="210"/>
      <c r="H173" s="51"/>
      <c r="I173" s="210"/>
      <c r="J173" s="51"/>
      <c r="K173" s="362"/>
      <c r="L173" s="362"/>
      <c r="M173" s="1073"/>
      <c r="N173" s="512"/>
      <c r="O173" s="396"/>
      <c r="P173" s="385"/>
      <c r="Q173" s="385"/>
      <c r="R173" s="385"/>
    </row>
    <row r="174" spans="1:24" x14ac:dyDescent="0.2">
      <c r="B174" s="323"/>
      <c r="C174" s="1119" t="s">
        <v>209</v>
      </c>
      <c r="D174" s="1119"/>
      <c r="E174" s="1120" t="s">
        <v>194</v>
      </c>
      <c r="F174" s="1120"/>
      <c r="G174" s="210"/>
      <c r="H174" s="51"/>
      <c r="I174" s="210"/>
      <c r="J174" s="51"/>
      <c r="K174" s="362"/>
      <c r="L174" s="362"/>
      <c r="M174" s="1073"/>
      <c r="O174" s="396"/>
      <c r="P174" s="385"/>
      <c r="Q174" s="385"/>
      <c r="R174" s="385"/>
    </row>
    <row r="175" spans="1:24" x14ac:dyDescent="0.2">
      <c r="B175" s="323"/>
      <c r="C175" s="1119" t="s">
        <v>210</v>
      </c>
      <c r="D175" s="1119"/>
      <c r="E175" s="1120" t="s">
        <v>194</v>
      </c>
      <c r="F175" s="1120"/>
      <c r="G175" s="210"/>
      <c r="H175" s="51"/>
      <c r="I175" s="210"/>
      <c r="J175" s="51"/>
      <c r="K175" s="53" t="s">
        <v>109</v>
      </c>
      <c r="L175" s="53"/>
      <c r="M175" s="1073"/>
      <c r="O175" s="53" t="s">
        <v>111</v>
      </c>
      <c r="P175" s="385"/>
      <c r="Q175" s="385"/>
      <c r="R175" s="385"/>
    </row>
    <row r="176" spans="1:24" ht="15" customHeight="1" x14ac:dyDescent="0.2">
      <c r="B176" s="323"/>
      <c r="C176" s="1119" t="s">
        <v>86</v>
      </c>
      <c r="D176" s="1119"/>
      <c r="E176" s="1120" t="s">
        <v>194</v>
      </c>
      <c r="F176" s="1120"/>
      <c r="G176" s="210"/>
      <c r="H176" s="51"/>
      <c r="I176" s="210"/>
      <c r="J176" s="51"/>
      <c r="K176" s="11" t="s">
        <v>110</v>
      </c>
      <c r="L176" s="11"/>
      <c r="M176" s="1073"/>
      <c r="O176" s="271" t="s">
        <v>68</v>
      </c>
      <c r="P176" s="385"/>
      <c r="Q176" s="385"/>
      <c r="R176" s="385"/>
    </row>
    <row r="177" spans="1:24" ht="15" thickBot="1" x14ac:dyDescent="0.25">
      <c r="B177" s="324"/>
      <c r="C177" s="54"/>
      <c r="D177" s="1128" t="s">
        <v>20</v>
      </c>
      <c r="E177" s="1128"/>
      <c r="F177" s="55"/>
      <c r="G177" s="258" t="str">
        <f>IF((SUMIF(G168:G176,"&gt;0")-SUMIF(G168:G176,"&lt;0"))=0,"",SUM(G168:G176))</f>
        <v/>
      </c>
      <c r="H177" s="368"/>
      <c r="I177" s="258" t="str">
        <f>IF((SUMIF(I168:I176,"&gt;0")-SUMIF(I168:I176,"&lt;0"))=0,"",SUM(I168:I176))</f>
        <v/>
      </c>
      <c r="J177" s="2"/>
      <c r="K177" s="361" t="str">
        <f>IF(AND(I177="",G177=""),"",IF(G177="","",IF(G177&lt;I177,12,IF(I177="",12,24))))</f>
        <v/>
      </c>
      <c r="L177" s="365"/>
      <c r="M177" s="1073"/>
      <c r="O177" s="293" t="str">
        <f>IF(K177="","",IF(K177=12,G177/12,(G177+I177)/24))</f>
        <v/>
      </c>
      <c r="P177" s="385"/>
      <c r="Q177" s="385"/>
      <c r="R177" s="385"/>
    </row>
    <row r="178" spans="1:24" ht="16.5" thickTop="1" thickBot="1" x14ac:dyDescent="0.3">
      <c r="B178" s="324"/>
      <c r="C178" s="54"/>
      <c r="D178" s="406"/>
      <c r="E178" s="406"/>
      <c r="F178" s="406"/>
      <c r="G178" s="403"/>
      <c r="H178" s="403"/>
      <c r="I178" s="1132" t="s">
        <v>165</v>
      </c>
      <c r="J178" s="1132"/>
      <c r="K178" s="1132"/>
      <c r="L178" s="513"/>
      <c r="M178" s="1073"/>
      <c r="O178" s="411"/>
      <c r="P178" s="620"/>
      <c r="Q178" s="630" t="b">
        <f>IF(AND(H179="x",I181=""),(G171+G174)/12)</f>
        <v>0</v>
      </c>
      <c r="R178" s="630" t="b">
        <f>IF(AND(H180="x",H179="x",I181=""),G174/12)</f>
        <v>0</v>
      </c>
    </row>
    <row r="179" spans="1:24" ht="15.75" thickBot="1" x14ac:dyDescent="0.3">
      <c r="B179" s="324"/>
      <c r="C179" s="54"/>
      <c r="D179" s="1125" t="s">
        <v>185</v>
      </c>
      <c r="E179" s="1125"/>
      <c r="F179" s="1125"/>
      <c r="G179" s="1125"/>
      <c r="H179" s="414"/>
      <c r="I179" s="1132" t="s">
        <v>166</v>
      </c>
      <c r="J179" s="1132"/>
      <c r="K179" s="1132"/>
      <c r="L179" s="513"/>
      <c r="M179" s="1074"/>
      <c r="N179" s="415"/>
      <c r="O179" s="409">
        <f>IF(AND(H179="",H180="",I181=""),SUM(G171,G173,G174)/12,IF(AND(H179="x",H180="x",I181=""),R178,IF(AND(H179="x",I181=""),Q178,IF(AND(H180="x",I181=""),Q179,I181))))</f>
        <v>0</v>
      </c>
      <c r="P179" s="621"/>
      <c r="Q179" s="630" t="b">
        <f>IF(AND(H180="x",I181=""),(G173+G174)/12)</f>
        <v>0</v>
      </c>
      <c r="R179" s="630"/>
    </row>
    <row r="180" spans="1:24" s="380" customFormat="1" ht="17.45" customHeight="1" thickBot="1" x14ac:dyDescent="0.3">
      <c r="A180" s="378"/>
      <c r="B180" s="324"/>
      <c r="C180" s="54"/>
      <c r="D180" s="1125" t="s">
        <v>186</v>
      </c>
      <c r="E180" s="1125"/>
      <c r="F180" s="1125"/>
      <c r="G180" s="1125"/>
      <c r="H180" s="416"/>
      <c r="I180" s="399"/>
      <c r="J180" s="399"/>
      <c r="K180" s="521" t="s">
        <v>29</v>
      </c>
      <c r="L180" s="521"/>
      <c r="M180" s="562"/>
      <c r="N180" s="514"/>
      <c r="O180" s="410" t="str">
        <f>IF(O177="","",IF(M180="X","",O177-O178-O179))</f>
        <v/>
      </c>
      <c r="P180" s="385"/>
      <c r="Q180" s="385"/>
      <c r="R180" s="385"/>
      <c r="S180" s="385"/>
      <c r="T180" s="385"/>
      <c r="U180" s="385"/>
      <c r="V180" s="385"/>
      <c r="W180" s="385"/>
      <c r="X180" s="385"/>
    </row>
    <row r="181" spans="1:24" s="380" customFormat="1" ht="19.149999999999999" customHeight="1" x14ac:dyDescent="0.25">
      <c r="A181" s="378"/>
      <c r="B181" s="1125" t="s">
        <v>187</v>
      </c>
      <c r="C181" s="1131"/>
      <c r="D181" s="1131"/>
      <c r="E181" s="1131"/>
      <c r="F181" s="1131"/>
      <c r="G181" s="1131"/>
      <c r="H181" s="1131"/>
      <c r="I181" s="417"/>
      <c r="J181" s="403"/>
      <c r="K181" s="181"/>
      <c r="L181" s="181"/>
      <c r="M181" s="181"/>
      <c r="N181" s="181"/>
      <c r="O181" s="272"/>
      <c r="P181" s="385"/>
      <c r="Q181" s="385"/>
      <c r="R181" s="385"/>
      <c r="S181" s="385"/>
      <c r="T181" s="385"/>
      <c r="U181" s="385"/>
      <c r="V181" s="385"/>
      <c r="W181" s="385"/>
      <c r="X181" s="385"/>
    </row>
    <row r="182" spans="1:24" s="380" customFormat="1" ht="3" customHeight="1" x14ac:dyDescent="0.25">
      <c r="A182" s="378"/>
      <c r="B182" s="325"/>
      <c r="C182" s="257"/>
      <c r="D182" s="387"/>
      <c r="E182" s="387"/>
      <c r="F182" s="387"/>
      <c r="G182" s="400"/>
      <c r="H182" s="400"/>
      <c r="I182" s="400"/>
      <c r="J182" s="400"/>
      <c r="K182" s="401"/>
      <c r="L182" s="401"/>
      <c r="M182" s="401"/>
      <c r="N182" s="401"/>
      <c r="O182" s="327"/>
      <c r="P182" s="385"/>
      <c r="Q182" s="385"/>
      <c r="R182" s="385"/>
      <c r="S182" s="385"/>
      <c r="T182" s="385"/>
      <c r="U182" s="385"/>
      <c r="V182" s="385"/>
      <c r="W182" s="385"/>
      <c r="X182" s="385"/>
    </row>
    <row r="183" spans="1:24" s="380" customFormat="1" ht="15" customHeight="1" x14ac:dyDescent="0.25">
      <c r="A183" s="378"/>
      <c r="B183" s="326" t="s">
        <v>34</v>
      </c>
      <c r="C183" s="56"/>
      <c r="D183" s="402" t="s">
        <v>212</v>
      </c>
      <c r="E183" s="53" t="s">
        <v>85</v>
      </c>
      <c r="F183" s="53"/>
      <c r="G183" s="273"/>
      <c r="H183" s="368"/>
      <c r="I183" s="273"/>
      <c r="J183" s="403"/>
      <c r="K183" s="181"/>
      <c r="L183" s="181"/>
      <c r="M183" s="181"/>
      <c r="N183" s="181"/>
      <c r="O183" s="272"/>
      <c r="P183" s="385"/>
      <c r="Q183" s="385"/>
      <c r="R183" s="385"/>
      <c r="S183" s="385"/>
      <c r="T183" s="385"/>
      <c r="U183" s="385"/>
      <c r="V183" s="385"/>
      <c r="W183" s="385"/>
      <c r="X183" s="385"/>
    </row>
    <row r="184" spans="1:24" s="380" customFormat="1" x14ac:dyDescent="0.2">
      <c r="A184" s="378"/>
      <c r="B184" s="1126"/>
      <c r="C184" s="1126"/>
      <c r="D184" s="1126"/>
      <c r="E184" s="1126"/>
      <c r="F184" s="1126"/>
      <c r="G184" s="1126"/>
      <c r="H184" s="1126"/>
      <c r="I184" s="1126"/>
      <c r="J184" s="1126"/>
      <c r="K184" s="1126"/>
      <c r="L184" s="1126"/>
      <c r="M184" s="1126"/>
      <c r="N184" s="1126"/>
      <c r="O184" s="1126"/>
      <c r="P184" s="385"/>
      <c r="Q184" s="385"/>
      <c r="R184" s="385"/>
      <c r="S184" s="385"/>
      <c r="T184" s="385"/>
      <c r="U184" s="385"/>
      <c r="V184" s="385"/>
      <c r="W184" s="385"/>
      <c r="X184" s="385"/>
    </row>
    <row r="185" spans="1:24" s="380" customFormat="1" x14ac:dyDescent="0.2">
      <c r="A185" s="378"/>
      <c r="B185" s="1126"/>
      <c r="C185" s="1126"/>
      <c r="D185" s="1126"/>
      <c r="E185" s="1126"/>
      <c r="F185" s="1126"/>
      <c r="G185" s="1126"/>
      <c r="H185" s="1126"/>
      <c r="I185" s="1126"/>
      <c r="J185" s="1126"/>
      <c r="K185" s="1126"/>
      <c r="L185" s="1126"/>
      <c r="M185" s="1126"/>
      <c r="N185" s="1126"/>
      <c r="O185" s="1126"/>
      <c r="P185" s="385"/>
      <c r="Q185" s="385"/>
      <c r="R185" s="385"/>
      <c r="S185" s="385"/>
      <c r="T185" s="385"/>
      <c r="U185" s="385"/>
      <c r="V185" s="385"/>
      <c r="W185" s="385"/>
      <c r="X185" s="385"/>
    </row>
    <row r="186" spans="1:24" s="380" customFormat="1" ht="34.15" customHeight="1" x14ac:dyDescent="0.2">
      <c r="A186" s="378"/>
      <c r="B186" s="1126"/>
      <c r="C186" s="1126"/>
      <c r="D186" s="1126"/>
      <c r="E186" s="1126"/>
      <c r="F186" s="1126"/>
      <c r="G186" s="1126"/>
      <c r="H186" s="1126"/>
      <c r="I186" s="1126"/>
      <c r="J186" s="1126"/>
      <c r="K186" s="1126"/>
      <c r="L186" s="1126"/>
      <c r="M186" s="1126"/>
      <c r="N186" s="1126"/>
      <c r="O186" s="1126"/>
      <c r="P186" s="385"/>
      <c r="Q186" s="385"/>
      <c r="R186" s="385"/>
      <c r="S186" s="385"/>
      <c r="T186" s="385"/>
      <c r="U186" s="385"/>
      <c r="V186" s="385"/>
      <c r="W186" s="385"/>
      <c r="X186" s="385"/>
    </row>
    <row r="187" spans="1:24" s="380" customFormat="1" ht="19.899999999999999" customHeight="1" x14ac:dyDescent="0.2">
      <c r="A187" s="378"/>
      <c r="B187" s="1127" t="s">
        <v>154</v>
      </c>
      <c r="C187" s="1127"/>
      <c r="D187" s="1127"/>
      <c r="E187" s="1127"/>
      <c r="F187" s="1127"/>
      <c r="G187" s="1127"/>
      <c r="H187" s="1127"/>
      <c r="I187" s="1127"/>
      <c r="J187" s="1127"/>
      <c r="K187" s="1127"/>
      <c r="L187" s="1127"/>
      <c r="M187" s="1127"/>
      <c r="N187" s="1127"/>
      <c r="O187" s="1127"/>
      <c r="P187" s="385"/>
      <c r="Q187" s="385"/>
      <c r="R187" s="385"/>
      <c r="S187" s="385"/>
      <c r="T187" s="385"/>
      <c r="U187" s="385"/>
      <c r="V187" s="385"/>
      <c r="W187" s="385"/>
      <c r="X187" s="385"/>
    </row>
    <row r="188" spans="1:24" s="385" customFormat="1" ht="3" customHeight="1" x14ac:dyDescent="0.2">
      <c r="A188" s="378"/>
      <c r="B188" s="378"/>
      <c r="C188" s="378"/>
      <c r="D188" s="378"/>
      <c r="E188" s="378"/>
      <c r="F188" s="378"/>
      <c r="G188" s="378"/>
      <c r="H188" s="378"/>
      <c r="I188" s="378"/>
      <c r="J188" s="378"/>
      <c r="K188" s="378"/>
      <c r="L188" s="378"/>
      <c r="M188" s="378"/>
      <c r="N188" s="378"/>
      <c r="O188" s="378"/>
    </row>
    <row r="189" spans="1:24" ht="21" customHeight="1" x14ac:dyDescent="0.25">
      <c r="B189" s="1121"/>
      <c r="C189" s="1121"/>
      <c r="D189" s="1121"/>
      <c r="E189" s="1121"/>
      <c r="F189" s="388" t="s">
        <v>103</v>
      </c>
      <c r="G189" s="389">
        <f>Input!$C$9</f>
        <v>2023</v>
      </c>
      <c r="H189" s="388" t="s">
        <v>103</v>
      </c>
      <c r="I189" s="390">
        <f>G189-1</f>
        <v>2022</v>
      </c>
      <c r="J189" s="266"/>
      <c r="K189" s="391"/>
      <c r="L189" s="391"/>
      <c r="M189" s="266"/>
      <c r="N189" s="266"/>
      <c r="O189" s="392"/>
      <c r="P189" s="385"/>
      <c r="Q189" s="385"/>
      <c r="R189" s="385"/>
    </row>
    <row r="190" spans="1:24" ht="6.6" customHeight="1" x14ac:dyDescent="0.2">
      <c r="B190" s="1121"/>
      <c r="C190" s="1121"/>
      <c r="D190" s="1121"/>
      <c r="E190" s="1121"/>
      <c r="F190" s="393"/>
      <c r="G190" s="394"/>
      <c r="H190" s="266"/>
      <c r="I190" s="394"/>
      <c r="J190" s="266"/>
      <c r="K190" s="391"/>
      <c r="L190" s="391"/>
      <c r="M190" s="266"/>
      <c r="N190" s="266"/>
      <c r="O190" s="392"/>
      <c r="P190" s="385"/>
      <c r="Q190" s="385"/>
      <c r="R190" s="385"/>
    </row>
    <row r="191" spans="1:24" x14ac:dyDescent="0.2">
      <c r="B191" s="322" t="s">
        <v>132</v>
      </c>
      <c r="C191" s="1119" t="s">
        <v>196</v>
      </c>
      <c r="D191" s="1119"/>
      <c r="E191" s="1120" t="s">
        <v>194</v>
      </c>
      <c r="F191" s="1120"/>
      <c r="G191" s="209"/>
      <c r="H191" s="51"/>
      <c r="I191" s="209"/>
      <c r="J191" s="51"/>
      <c r="K191" s="362"/>
      <c r="L191" s="362"/>
      <c r="M191" s="383"/>
      <c r="N191" s="383"/>
      <c r="O191" s="395"/>
      <c r="P191" s="385"/>
      <c r="Q191" s="385"/>
      <c r="R191" s="385"/>
    </row>
    <row r="192" spans="1:24" x14ac:dyDescent="0.2">
      <c r="B192" s="1122"/>
      <c r="C192" s="1119" t="s">
        <v>188</v>
      </c>
      <c r="D192" s="1119"/>
      <c r="E192" s="1120" t="s">
        <v>195</v>
      </c>
      <c r="F192" s="1120"/>
      <c r="G192" s="210"/>
      <c r="H192" s="51"/>
      <c r="I192" s="210"/>
      <c r="J192" s="51"/>
      <c r="K192" s="362"/>
      <c r="L192" s="362"/>
      <c r="M192" s="383"/>
      <c r="N192" s="383"/>
      <c r="O192" s="395"/>
      <c r="P192" s="385"/>
      <c r="Q192" s="385"/>
      <c r="R192" s="385"/>
    </row>
    <row r="193" spans="1:24" x14ac:dyDescent="0.2">
      <c r="B193" s="1122"/>
      <c r="C193" s="1119" t="s">
        <v>189</v>
      </c>
      <c r="D193" s="1119"/>
      <c r="E193" s="1120" t="s">
        <v>194</v>
      </c>
      <c r="F193" s="1120"/>
      <c r="G193" s="210"/>
      <c r="H193" s="51"/>
      <c r="I193" s="210"/>
      <c r="J193" s="51"/>
      <c r="K193" s="362"/>
      <c r="L193" s="362"/>
      <c r="M193" s="383"/>
      <c r="N193" s="383"/>
      <c r="O193" s="395"/>
      <c r="P193" s="385"/>
      <c r="Q193" s="385"/>
      <c r="R193" s="385"/>
    </row>
    <row r="194" spans="1:24" x14ac:dyDescent="0.2">
      <c r="B194" s="1122"/>
      <c r="C194" s="1119" t="s">
        <v>206</v>
      </c>
      <c r="D194" s="1119"/>
      <c r="E194" s="1120" t="s">
        <v>194</v>
      </c>
      <c r="F194" s="1120"/>
      <c r="G194" s="210"/>
      <c r="H194" s="52"/>
      <c r="I194" s="210"/>
      <c r="J194" s="51"/>
      <c r="K194" s="362"/>
      <c r="L194" s="362"/>
      <c r="M194" s="383"/>
      <c r="N194" s="383"/>
      <c r="O194" s="396"/>
      <c r="P194" s="385"/>
      <c r="Q194" s="385"/>
      <c r="R194" s="385"/>
    </row>
    <row r="195" spans="1:24" x14ac:dyDescent="0.2">
      <c r="B195" s="1122"/>
      <c r="C195" s="1119" t="s">
        <v>207</v>
      </c>
      <c r="D195" s="1119"/>
      <c r="E195" s="1120" t="s">
        <v>194</v>
      </c>
      <c r="F195" s="1120"/>
      <c r="G195" s="210"/>
      <c r="H195" s="51"/>
      <c r="I195" s="210"/>
      <c r="J195" s="51"/>
      <c r="K195" s="362"/>
      <c r="L195" s="362"/>
      <c r="M195" s="1073" t="s">
        <v>255</v>
      </c>
      <c r="N195" s="383"/>
      <c r="O195" s="395"/>
      <c r="P195" s="385"/>
      <c r="Q195" s="385"/>
      <c r="R195" s="385"/>
    </row>
    <row r="196" spans="1:24" ht="14.45" customHeight="1" x14ac:dyDescent="0.2">
      <c r="B196" s="323"/>
      <c r="C196" s="1119" t="s">
        <v>208</v>
      </c>
      <c r="D196" s="1119"/>
      <c r="E196" s="1120" t="s">
        <v>194</v>
      </c>
      <c r="F196" s="1120"/>
      <c r="G196" s="210"/>
      <c r="H196" s="51"/>
      <c r="I196" s="210"/>
      <c r="J196" s="51"/>
      <c r="K196" s="362"/>
      <c r="L196" s="362"/>
      <c r="M196" s="1073"/>
      <c r="N196" s="512"/>
      <c r="O196" s="396"/>
      <c r="P196" s="385"/>
      <c r="Q196" s="385"/>
      <c r="R196" s="385"/>
    </row>
    <row r="197" spans="1:24" x14ac:dyDescent="0.2">
      <c r="B197" s="323"/>
      <c r="C197" s="1119" t="s">
        <v>209</v>
      </c>
      <c r="D197" s="1119"/>
      <c r="E197" s="1120" t="s">
        <v>194</v>
      </c>
      <c r="F197" s="1120"/>
      <c r="G197" s="210"/>
      <c r="H197" s="51"/>
      <c r="I197" s="210"/>
      <c r="J197" s="51"/>
      <c r="K197" s="362"/>
      <c r="L197" s="362"/>
      <c r="M197" s="1073"/>
      <c r="O197" s="396"/>
      <c r="P197" s="385"/>
      <c r="Q197" s="385"/>
      <c r="R197" s="385"/>
    </row>
    <row r="198" spans="1:24" x14ac:dyDescent="0.2">
      <c r="B198" s="323"/>
      <c r="C198" s="1119" t="s">
        <v>210</v>
      </c>
      <c r="D198" s="1119"/>
      <c r="E198" s="1120" t="s">
        <v>194</v>
      </c>
      <c r="F198" s="1120"/>
      <c r="G198" s="210"/>
      <c r="H198" s="51"/>
      <c r="I198" s="210"/>
      <c r="J198" s="51"/>
      <c r="K198" s="53" t="s">
        <v>109</v>
      </c>
      <c r="L198" s="53"/>
      <c r="M198" s="1073"/>
      <c r="O198" s="53" t="s">
        <v>111</v>
      </c>
      <c r="P198" s="385"/>
      <c r="Q198" s="385"/>
      <c r="R198" s="385"/>
    </row>
    <row r="199" spans="1:24" ht="15" customHeight="1" x14ac:dyDescent="0.2">
      <c r="B199" s="323"/>
      <c r="C199" s="1119" t="s">
        <v>86</v>
      </c>
      <c r="D199" s="1119"/>
      <c r="E199" s="1120" t="s">
        <v>194</v>
      </c>
      <c r="F199" s="1120"/>
      <c r="G199" s="210"/>
      <c r="H199" s="51"/>
      <c r="I199" s="210"/>
      <c r="J199" s="51"/>
      <c r="K199" s="11" t="s">
        <v>110</v>
      </c>
      <c r="L199" s="11"/>
      <c r="M199" s="1073"/>
      <c r="O199" s="271" t="s">
        <v>68</v>
      </c>
      <c r="P199" s="385"/>
      <c r="Q199" s="385"/>
      <c r="R199" s="385"/>
    </row>
    <row r="200" spans="1:24" ht="15" thickBot="1" x14ac:dyDescent="0.25">
      <c r="B200" s="324"/>
      <c r="C200" s="54"/>
      <c r="D200" s="1128" t="s">
        <v>20</v>
      </c>
      <c r="E200" s="1128"/>
      <c r="F200" s="55"/>
      <c r="G200" s="258" t="str">
        <f>IF((SUMIF(G191:G199,"&gt;0")-SUMIF(G191:G199,"&lt;0"))=0,"",SUM(G191:G199))</f>
        <v/>
      </c>
      <c r="H200" s="368"/>
      <c r="I200" s="258" t="str">
        <f>IF((SUMIF(I191:I199,"&gt;0")-SUMIF(I191:I199,"&lt;0"))=0,"",SUM(I191:I199))</f>
        <v/>
      </c>
      <c r="J200" s="2"/>
      <c r="K200" s="361" t="str">
        <f>IF(AND(I200="",G200=""),"",IF(G200="","",IF(G200&lt;I200,12,IF(I200="",12,24))))</f>
        <v/>
      </c>
      <c r="L200" s="365"/>
      <c r="M200" s="1073"/>
      <c r="O200" s="293" t="str">
        <f>IF(K200="","",IF(K200=12,G200/12,(G200+I200)/24))</f>
        <v/>
      </c>
      <c r="P200" s="385"/>
      <c r="Q200" s="385"/>
      <c r="R200" s="385"/>
    </row>
    <row r="201" spans="1:24" ht="16.5" thickTop="1" thickBot="1" x14ac:dyDescent="0.3">
      <c r="B201" s="324"/>
      <c r="C201" s="54"/>
      <c r="D201" s="406"/>
      <c r="E201" s="406"/>
      <c r="F201" s="406"/>
      <c r="G201" s="403"/>
      <c r="H201" s="403"/>
      <c r="I201" s="1132" t="s">
        <v>165</v>
      </c>
      <c r="J201" s="1132"/>
      <c r="K201" s="1132"/>
      <c r="L201" s="513"/>
      <c r="M201" s="1073"/>
      <c r="O201" s="411"/>
      <c r="P201" s="620"/>
      <c r="Q201" s="630" t="b">
        <f>IF(AND(H202="x",I204=""),(G194+G197)/12)</f>
        <v>0</v>
      </c>
      <c r="R201" s="630" t="b">
        <f>IF(AND(H203="x",H202="x",I204=""),G197/12)</f>
        <v>0</v>
      </c>
    </row>
    <row r="202" spans="1:24" ht="15.75" thickBot="1" x14ac:dyDescent="0.3">
      <c r="B202" s="324"/>
      <c r="C202" s="54"/>
      <c r="D202" s="1125" t="s">
        <v>185</v>
      </c>
      <c r="E202" s="1125"/>
      <c r="F202" s="1125"/>
      <c r="G202" s="1125"/>
      <c r="H202" s="414"/>
      <c r="I202" s="1132" t="s">
        <v>166</v>
      </c>
      <c r="J202" s="1132"/>
      <c r="K202" s="1132"/>
      <c r="L202" s="513"/>
      <c r="M202" s="1074"/>
      <c r="N202" s="415"/>
      <c r="O202" s="409">
        <f>IF(AND(H202="",H203="",I204=""),SUM(G194,G196,G197)/12,IF(AND(H202="x",H203="x",I204=""),R201,IF(AND(H202="x",I204=""),Q201,IF(AND(H203="x",I204=""),Q202,I204))))</f>
        <v>0</v>
      </c>
      <c r="P202" s="621"/>
      <c r="Q202" s="630" t="b">
        <f>IF(AND(H203="x",I204=""),(G196+G197)/12)</f>
        <v>0</v>
      </c>
      <c r="R202" s="630"/>
    </row>
    <row r="203" spans="1:24" s="380" customFormat="1" ht="17.45" customHeight="1" thickBot="1" x14ac:dyDescent="0.3">
      <c r="A203" s="378"/>
      <c r="B203" s="324"/>
      <c r="C203" s="54"/>
      <c r="D203" s="1125" t="s">
        <v>186</v>
      </c>
      <c r="E203" s="1125"/>
      <c r="F203" s="1125"/>
      <c r="G203" s="1125"/>
      <c r="H203" s="416"/>
      <c r="I203" s="399"/>
      <c r="J203" s="399"/>
      <c r="K203" s="521" t="s">
        <v>29</v>
      </c>
      <c r="L203" s="521"/>
      <c r="M203" s="562"/>
      <c r="N203" s="514"/>
      <c r="O203" s="410" t="str">
        <f>IF(O200="","",IF(M203="X","",O200-O201-O202))</f>
        <v/>
      </c>
      <c r="P203" s="385"/>
      <c r="Q203" s="385"/>
      <c r="R203" s="385"/>
      <c r="S203" s="385"/>
      <c r="T203" s="385"/>
      <c r="U203" s="385"/>
      <c r="V203" s="385"/>
      <c r="W203" s="385"/>
      <c r="X203" s="385"/>
    </row>
    <row r="204" spans="1:24" s="380" customFormat="1" ht="19.149999999999999" customHeight="1" x14ac:dyDescent="0.25">
      <c r="A204" s="378"/>
      <c r="B204" s="1125" t="s">
        <v>187</v>
      </c>
      <c r="C204" s="1131"/>
      <c r="D204" s="1131"/>
      <c r="E204" s="1131"/>
      <c r="F204" s="1131"/>
      <c r="G204" s="1131"/>
      <c r="H204" s="1131"/>
      <c r="I204" s="417"/>
      <c r="J204" s="403"/>
      <c r="K204" s="181"/>
      <c r="L204" s="181"/>
      <c r="M204" s="181"/>
      <c r="N204" s="181"/>
      <c r="O204" s="272"/>
      <c r="P204" s="385"/>
      <c r="Q204" s="385"/>
      <c r="R204" s="385"/>
      <c r="S204" s="385"/>
      <c r="T204" s="385"/>
      <c r="U204" s="385"/>
      <c r="V204" s="385"/>
      <c r="W204" s="385"/>
      <c r="X204" s="385"/>
    </row>
    <row r="205" spans="1:24" s="380" customFormat="1" ht="3" customHeight="1" x14ac:dyDescent="0.25">
      <c r="A205" s="378"/>
      <c r="B205" s="325"/>
      <c r="C205" s="257"/>
      <c r="D205" s="387"/>
      <c r="E205" s="387"/>
      <c r="F205" s="387"/>
      <c r="G205" s="400"/>
      <c r="H205" s="400"/>
      <c r="I205" s="400"/>
      <c r="J205" s="400"/>
      <c r="K205" s="401"/>
      <c r="L205" s="401"/>
      <c r="M205" s="401"/>
      <c r="N205" s="401"/>
      <c r="O205" s="327"/>
      <c r="P205" s="385"/>
      <c r="Q205" s="385"/>
      <c r="R205" s="385"/>
      <c r="S205" s="385"/>
      <c r="T205" s="385"/>
      <c r="U205" s="385"/>
      <c r="V205" s="385"/>
      <c r="W205" s="385"/>
      <c r="X205" s="385"/>
    </row>
    <row r="206" spans="1:24" s="380" customFormat="1" ht="15" customHeight="1" x14ac:dyDescent="0.25">
      <c r="A206" s="378"/>
      <c r="B206" s="326" t="s">
        <v>34</v>
      </c>
      <c r="C206" s="56"/>
      <c r="D206" s="402" t="s">
        <v>212</v>
      </c>
      <c r="E206" s="53" t="s">
        <v>85</v>
      </c>
      <c r="F206" s="53"/>
      <c r="G206" s="273"/>
      <c r="H206" s="368"/>
      <c r="I206" s="273"/>
      <c r="J206" s="403"/>
      <c r="K206" s="181"/>
      <c r="L206" s="181"/>
      <c r="M206" s="181"/>
      <c r="N206" s="181"/>
      <c r="O206" s="272"/>
      <c r="P206" s="385"/>
      <c r="Q206" s="385"/>
      <c r="R206" s="385"/>
      <c r="S206" s="385"/>
      <c r="T206" s="385"/>
      <c r="U206" s="385"/>
      <c r="V206" s="385"/>
      <c r="W206" s="385"/>
      <c r="X206" s="385"/>
    </row>
    <row r="207" spans="1:24" s="380" customFormat="1" x14ac:dyDescent="0.2">
      <c r="A207" s="378"/>
      <c r="B207" s="1126"/>
      <c r="C207" s="1126"/>
      <c r="D207" s="1126"/>
      <c r="E207" s="1126"/>
      <c r="F207" s="1126"/>
      <c r="G207" s="1126"/>
      <c r="H207" s="1126"/>
      <c r="I207" s="1126"/>
      <c r="J207" s="1126"/>
      <c r="K207" s="1126"/>
      <c r="L207" s="1126"/>
      <c r="M207" s="1126"/>
      <c r="N207" s="1126"/>
      <c r="O207" s="1126"/>
      <c r="P207" s="385"/>
      <c r="Q207" s="385"/>
      <c r="R207" s="385"/>
      <c r="S207" s="385"/>
      <c r="T207" s="385"/>
      <c r="U207" s="385"/>
      <c r="V207" s="385"/>
      <c r="W207" s="385"/>
      <c r="X207" s="385"/>
    </row>
    <row r="208" spans="1:24" s="380" customFormat="1" x14ac:dyDescent="0.2">
      <c r="A208" s="378"/>
      <c r="B208" s="1126"/>
      <c r="C208" s="1126"/>
      <c r="D208" s="1126"/>
      <c r="E208" s="1126"/>
      <c r="F208" s="1126"/>
      <c r="G208" s="1126"/>
      <c r="H208" s="1126"/>
      <c r="I208" s="1126"/>
      <c r="J208" s="1126"/>
      <c r="K208" s="1126"/>
      <c r="L208" s="1126"/>
      <c r="M208" s="1126"/>
      <c r="N208" s="1126"/>
      <c r="O208" s="1126"/>
      <c r="P208" s="385"/>
      <c r="Q208" s="385"/>
      <c r="R208" s="385"/>
      <c r="S208" s="385"/>
      <c r="T208" s="385"/>
      <c r="U208" s="385"/>
      <c r="V208" s="385"/>
      <c r="W208" s="385"/>
      <c r="X208" s="385"/>
    </row>
    <row r="209" spans="1:24" s="380" customFormat="1" ht="22.15" customHeight="1" x14ac:dyDescent="0.2">
      <c r="A209" s="378"/>
      <c r="B209" s="1126"/>
      <c r="C209" s="1126"/>
      <c r="D209" s="1126"/>
      <c r="E209" s="1126"/>
      <c r="F209" s="1126"/>
      <c r="G209" s="1126"/>
      <c r="H209" s="1126"/>
      <c r="I209" s="1126"/>
      <c r="J209" s="1126"/>
      <c r="K209" s="1126"/>
      <c r="L209" s="1126"/>
      <c r="M209" s="1126"/>
      <c r="N209" s="1126"/>
      <c r="O209" s="1126"/>
      <c r="P209" s="385"/>
      <c r="Q209" s="385"/>
      <c r="R209" s="385"/>
      <c r="S209" s="385"/>
      <c r="T209" s="385"/>
      <c r="U209" s="385"/>
      <c r="V209" s="385"/>
      <c r="W209" s="385"/>
      <c r="X209" s="385"/>
    </row>
    <row r="210" spans="1:24" s="380" customFormat="1" ht="19.899999999999999" customHeight="1" x14ac:dyDescent="0.2">
      <c r="A210" s="378"/>
      <c r="B210" s="1127" t="s">
        <v>154</v>
      </c>
      <c r="C210" s="1127"/>
      <c r="D210" s="1127"/>
      <c r="E210" s="1127"/>
      <c r="F210" s="1127"/>
      <c r="G210" s="1127"/>
      <c r="H210" s="1127"/>
      <c r="I210" s="1127"/>
      <c r="J210" s="1127"/>
      <c r="K210" s="1127"/>
      <c r="L210" s="1127"/>
      <c r="M210" s="1127"/>
      <c r="N210" s="1127"/>
      <c r="O210" s="1127"/>
      <c r="P210" s="385"/>
      <c r="Q210" s="385"/>
      <c r="R210" s="385"/>
      <c r="S210" s="378"/>
      <c r="T210" s="378"/>
      <c r="U210" s="385"/>
      <c r="V210" s="385"/>
      <c r="W210" s="385"/>
      <c r="X210" s="385"/>
    </row>
    <row r="211" spans="1:24" s="378" customFormat="1" x14ac:dyDescent="0.2">
      <c r="P211" s="385"/>
      <c r="Q211" s="385"/>
      <c r="R211" s="385"/>
    </row>
    <row r="212" spans="1:24" s="397" customFormat="1" x14ac:dyDescent="0.2">
      <c r="G212" s="560">
        <f>SUM(G200,G177,G154,G131,G108,G85,G62,G39,G16)</f>
        <v>0</v>
      </c>
      <c r="H212" s="560"/>
      <c r="I212" s="560">
        <f>SUM(I200,I177,I154,I131,I108,I85,I62,I39,I16)</f>
        <v>0</v>
      </c>
      <c r="O212" s="559">
        <f>SUM(O203,O180,O157,O134,O111,O88,O65,O42,O19)</f>
        <v>0</v>
      </c>
    </row>
    <row r="213" spans="1:24" s="397" customFormat="1" x14ac:dyDescent="0.2">
      <c r="B213" s="397" t="s">
        <v>263</v>
      </c>
      <c r="D213" s="397" t="s">
        <v>257</v>
      </c>
      <c r="E213" s="397" t="s">
        <v>262</v>
      </c>
      <c r="G213" s="397" t="s">
        <v>264</v>
      </c>
    </row>
    <row r="214" spans="1:24" s="397" customFormat="1" x14ac:dyDescent="0.2">
      <c r="B214" s="397">
        <f>B8</f>
        <v>0</v>
      </c>
      <c r="D214" s="560" t="str">
        <f>G16</f>
        <v/>
      </c>
      <c r="E214" s="560"/>
      <c r="F214" s="560" t="str">
        <f>I16</f>
        <v/>
      </c>
      <c r="G214" s="559" t="str">
        <f>O19</f>
        <v/>
      </c>
      <c r="I214" s="397">
        <f>B23</f>
        <v>0</v>
      </c>
      <c r="O214" s="397" t="s">
        <v>248</v>
      </c>
    </row>
    <row r="215" spans="1:24" s="397" customFormat="1" x14ac:dyDescent="0.2">
      <c r="B215" s="397">
        <f>B31</f>
        <v>0</v>
      </c>
      <c r="D215" s="560" t="str">
        <f>G39</f>
        <v/>
      </c>
      <c r="E215" s="560"/>
      <c r="F215" s="560" t="str">
        <f>I39</f>
        <v/>
      </c>
      <c r="G215" s="559" t="str">
        <f>O42</f>
        <v/>
      </c>
      <c r="I215" s="397">
        <f>B46</f>
        <v>0</v>
      </c>
      <c r="O215" s="561">
        <f>SUM(O201:O202,O178:O179,O155:O156,O132:O133,O109:O110,O86:O87,O63:O64,O40:O41,O17:O18)</f>
        <v>0</v>
      </c>
    </row>
    <row r="216" spans="1:24" s="397" customFormat="1" x14ac:dyDescent="0.2">
      <c r="B216" s="397">
        <f>B54</f>
        <v>0</v>
      </c>
      <c r="D216" s="560" t="str">
        <f>G62</f>
        <v/>
      </c>
      <c r="E216" s="560"/>
      <c r="F216" s="560" t="str">
        <f>I62</f>
        <v/>
      </c>
      <c r="G216" s="559" t="str">
        <f>O65</f>
        <v/>
      </c>
      <c r="I216" s="397">
        <f>B69</f>
        <v>0</v>
      </c>
    </row>
    <row r="217" spans="1:24" s="397" customFormat="1" x14ac:dyDescent="0.2">
      <c r="B217" s="397">
        <f>B77</f>
        <v>0</v>
      </c>
      <c r="D217" s="560" t="str">
        <f>G85</f>
        <v/>
      </c>
      <c r="E217" s="560"/>
      <c r="F217" s="560" t="str">
        <f>I85</f>
        <v/>
      </c>
      <c r="G217" s="559" t="str">
        <f>O88</f>
        <v/>
      </c>
      <c r="I217" s="397">
        <f>B92</f>
        <v>0</v>
      </c>
    </row>
    <row r="218" spans="1:24" s="397" customFormat="1" x14ac:dyDescent="0.2">
      <c r="B218" s="397">
        <f>B100</f>
        <v>0</v>
      </c>
      <c r="D218" s="560" t="str">
        <f>G108</f>
        <v/>
      </c>
      <c r="E218" s="560"/>
      <c r="F218" s="560" t="str">
        <f>I108</f>
        <v/>
      </c>
      <c r="G218" s="559" t="str">
        <f>O111</f>
        <v/>
      </c>
      <c r="I218" s="397">
        <f>B115</f>
        <v>0</v>
      </c>
    </row>
    <row r="219" spans="1:24" s="397" customFormat="1" x14ac:dyDescent="0.2">
      <c r="B219" s="397">
        <f>B123</f>
        <v>0</v>
      </c>
      <c r="D219" s="560" t="str">
        <f>G131</f>
        <v/>
      </c>
      <c r="E219" s="560"/>
      <c r="F219" s="560" t="str">
        <f>I131</f>
        <v/>
      </c>
      <c r="G219" s="559" t="str">
        <f>O134</f>
        <v/>
      </c>
      <c r="I219" s="397">
        <f>B138</f>
        <v>0</v>
      </c>
    </row>
    <row r="220" spans="1:24" s="397" customFormat="1" x14ac:dyDescent="0.2">
      <c r="B220" s="397">
        <f>B146</f>
        <v>0</v>
      </c>
      <c r="D220" s="560" t="str">
        <f>G154</f>
        <v/>
      </c>
      <c r="E220" s="560"/>
      <c r="F220" s="560" t="str">
        <f>I154</f>
        <v/>
      </c>
      <c r="G220" s="559" t="str">
        <f>O157</f>
        <v/>
      </c>
      <c r="I220" s="397">
        <f>B161</f>
        <v>0</v>
      </c>
    </row>
    <row r="221" spans="1:24" s="397" customFormat="1" x14ac:dyDescent="0.2">
      <c r="B221" s="397">
        <f>B169</f>
        <v>0</v>
      </c>
      <c r="D221" s="560" t="str">
        <f>G177</f>
        <v/>
      </c>
      <c r="E221" s="560"/>
      <c r="F221" s="560" t="str">
        <f>I177</f>
        <v/>
      </c>
      <c r="G221" s="559" t="str">
        <f>O180</f>
        <v/>
      </c>
      <c r="I221" s="397">
        <f>B184</f>
        <v>0</v>
      </c>
    </row>
    <row r="222" spans="1:24" s="397" customFormat="1" x14ac:dyDescent="0.2">
      <c r="B222" s="397">
        <f>B192</f>
        <v>0</v>
      </c>
      <c r="D222" s="560" t="str">
        <f>G200</f>
        <v/>
      </c>
      <c r="E222" s="560"/>
      <c r="F222" s="560" t="str">
        <f>I200</f>
        <v/>
      </c>
      <c r="G222" s="559" t="str">
        <f>O203</f>
        <v/>
      </c>
      <c r="I222" s="397">
        <f>B207</f>
        <v>0</v>
      </c>
    </row>
    <row r="223" spans="1:24" s="397" customFormat="1" x14ac:dyDescent="0.2"/>
    <row r="224" spans="1:24" s="397" customFormat="1" x14ac:dyDescent="0.2"/>
    <row r="225" s="397" customFormat="1" x14ac:dyDescent="0.2"/>
    <row r="226" s="397" customFormat="1" x14ac:dyDescent="0.2"/>
    <row r="227" s="397" customFormat="1" x14ac:dyDescent="0.2"/>
    <row r="228" s="397" customFormat="1" x14ac:dyDescent="0.2"/>
  </sheetData>
  <sheetProtection selectLockedCells="1"/>
  <mergeCells count="274">
    <mergeCell ref="M1:O1"/>
    <mergeCell ref="M2:O2"/>
    <mergeCell ref="B5:E6"/>
    <mergeCell ref="C7:D7"/>
    <mergeCell ref="E7:F7"/>
    <mergeCell ref="B8:B11"/>
    <mergeCell ref="C8:D8"/>
    <mergeCell ref="E8:F8"/>
    <mergeCell ref="C9:D9"/>
    <mergeCell ref="E9:F9"/>
    <mergeCell ref="J3:K3"/>
    <mergeCell ref="M3:O3"/>
    <mergeCell ref="H2:I2"/>
    <mergeCell ref="H1:I1"/>
    <mergeCell ref="H3:I3"/>
    <mergeCell ref="B1:D3"/>
    <mergeCell ref="J1:K1"/>
    <mergeCell ref="F2:G2"/>
    <mergeCell ref="J2:K2"/>
    <mergeCell ref="F3:G3"/>
    <mergeCell ref="C10:D10"/>
    <mergeCell ref="E10:F10"/>
    <mergeCell ref="C11:D11"/>
    <mergeCell ref="E11:F11"/>
    <mergeCell ref="C12:D12"/>
    <mergeCell ref="E12:F12"/>
    <mergeCell ref="E13:F13"/>
    <mergeCell ref="C14:D14"/>
    <mergeCell ref="E14:F14"/>
    <mergeCell ref="I18:K18"/>
    <mergeCell ref="D19:G19"/>
    <mergeCell ref="B20:H20"/>
    <mergeCell ref="B23:O25"/>
    <mergeCell ref="I19:K19"/>
    <mergeCell ref="M11:M18"/>
    <mergeCell ref="C13:D13"/>
    <mergeCell ref="C15:D15"/>
    <mergeCell ref="E15:F15"/>
    <mergeCell ref="D16:E16"/>
    <mergeCell ref="D18:G18"/>
    <mergeCell ref="I17:K17"/>
    <mergeCell ref="B26:O26"/>
    <mergeCell ref="B28:E29"/>
    <mergeCell ref="C30:D30"/>
    <mergeCell ref="E30:F30"/>
    <mergeCell ref="B31:B34"/>
    <mergeCell ref="C31:D31"/>
    <mergeCell ref="E31:F31"/>
    <mergeCell ref="C32:D32"/>
    <mergeCell ref="E32:F32"/>
    <mergeCell ref="C33:D33"/>
    <mergeCell ref="E33:F33"/>
    <mergeCell ref="M34:M41"/>
    <mergeCell ref="C34:D34"/>
    <mergeCell ref="E34:F34"/>
    <mergeCell ref="C35:D35"/>
    <mergeCell ref="E35:F35"/>
    <mergeCell ref="C36:D36"/>
    <mergeCell ref="E36:F36"/>
    <mergeCell ref="C37:D37"/>
    <mergeCell ref="E37:F37"/>
    <mergeCell ref="B207:O209"/>
    <mergeCell ref="B210:O210"/>
    <mergeCell ref="I63:K63"/>
    <mergeCell ref="D64:G64"/>
    <mergeCell ref="I64:K64"/>
    <mergeCell ref="D65:G65"/>
    <mergeCell ref="B66:H66"/>
    <mergeCell ref="C58:D58"/>
    <mergeCell ref="E58:F58"/>
    <mergeCell ref="C59:D59"/>
    <mergeCell ref="E59:F59"/>
    <mergeCell ref="C60:D60"/>
    <mergeCell ref="E60:F60"/>
    <mergeCell ref="M57:M64"/>
    <mergeCell ref="C61:D61"/>
    <mergeCell ref="E61:F61"/>
    <mergeCell ref="I201:K201"/>
    <mergeCell ref="D202:G202"/>
    <mergeCell ref="I202:K202"/>
    <mergeCell ref="D203:G203"/>
    <mergeCell ref="D200:E200"/>
    <mergeCell ref="B192:B195"/>
    <mergeCell ref="C192:D192"/>
    <mergeCell ref="E192:F192"/>
    <mergeCell ref="B204:H204"/>
    <mergeCell ref="C196:D196"/>
    <mergeCell ref="E196:F196"/>
    <mergeCell ref="C197:D197"/>
    <mergeCell ref="E197:F197"/>
    <mergeCell ref="C198:D198"/>
    <mergeCell ref="E198:F198"/>
    <mergeCell ref="C199:D199"/>
    <mergeCell ref="E199:F199"/>
    <mergeCell ref="I178:K178"/>
    <mergeCell ref="D179:G179"/>
    <mergeCell ref="I179:K179"/>
    <mergeCell ref="C194:D194"/>
    <mergeCell ref="E194:F194"/>
    <mergeCell ref="C195:D195"/>
    <mergeCell ref="E195:F195"/>
    <mergeCell ref="D180:G180"/>
    <mergeCell ref="B181:H181"/>
    <mergeCell ref="B184:O186"/>
    <mergeCell ref="B187:O187"/>
    <mergeCell ref="B189:E190"/>
    <mergeCell ref="C191:D191"/>
    <mergeCell ref="M172:M179"/>
    <mergeCell ref="M195:M202"/>
    <mergeCell ref="C193:D193"/>
    <mergeCell ref="E193:F193"/>
    <mergeCell ref="C173:D173"/>
    <mergeCell ref="E173:F173"/>
    <mergeCell ref="C174:D174"/>
    <mergeCell ref="E174:F174"/>
    <mergeCell ref="C175:D175"/>
    <mergeCell ref="E175:F175"/>
    <mergeCell ref="E191:F191"/>
    <mergeCell ref="B166:E167"/>
    <mergeCell ref="C168:D168"/>
    <mergeCell ref="E168:F168"/>
    <mergeCell ref="C176:D176"/>
    <mergeCell ref="E176:F176"/>
    <mergeCell ref="D177:E177"/>
    <mergeCell ref="B169:B172"/>
    <mergeCell ref="C169:D169"/>
    <mergeCell ref="E169:F169"/>
    <mergeCell ref="C170:D170"/>
    <mergeCell ref="E170:F170"/>
    <mergeCell ref="C171:D171"/>
    <mergeCell ref="E171:F171"/>
    <mergeCell ref="C172:D172"/>
    <mergeCell ref="E172:F172"/>
    <mergeCell ref="E153:F153"/>
    <mergeCell ref="D154:E154"/>
    <mergeCell ref="I155:K155"/>
    <mergeCell ref="D156:G156"/>
    <mergeCell ref="I156:K156"/>
    <mergeCell ref="D157:G157"/>
    <mergeCell ref="B158:H158"/>
    <mergeCell ref="B161:O163"/>
    <mergeCell ref="B164:O164"/>
    <mergeCell ref="D134:G134"/>
    <mergeCell ref="B135:H135"/>
    <mergeCell ref="B138:O140"/>
    <mergeCell ref="B141:O141"/>
    <mergeCell ref="B143:E144"/>
    <mergeCell ref="C145:D145"/>
    <mergeCell ref="E145:F145"/>
    <mergeCell ref="B146:B149"/>
    <mergeCell ref="C146:D146"/>
    <mergeCell ref="E146:F146"/>
    <mergeCell ref="C147:D147"/>
    <mergeCell ref="E147:F147"/>
    <mergeCell ref="C148:D148"/>
    <mergeCell ref="E148:F148"/>
    <mergeCell ref="C149:D149"/>
    <mergeCell ref="E149:F149"/>
    <mergeCell ref="M149:M156"/>
    <mergeCell ref="C150:D150"/>
    <mergeCell ref="E150:F150"/>
    <mergeCell ref="C151:D151"/>
    <mergeCell ref="E151:F151"/>
    <mergeCell ref="C152:D152"/>
    <mergeCell ref="E152:F152"/>
    <mergeCell ref="C153:D153"/>
    <mergeCell ref="C129:D129"/>
    <mergeCell ref="E129:F129"/>
    <mergeCell ref="C122:D122"/>
    <mergeCell ref="E122:F122"/>
    <mergeCell ref="C130:D130"/>
    <mergeCell ref="E130:F130"/>
    <mergeCell ref="D131:E131"/>
    <mergeCell ref="I132:K132"/>
    <mergeCell ref="M126:M133"/>
    <mergeCell ref="D133:G133"/>
    <mergeCell ref="I133:K133"/>
    <mergeCell ref="E126:F126"/>
    <mergeCell ref="C127:D127"/>
    <mergeCell ref="E127:F127"/>
    <mergeCell ref="B123:B126"/>
    <mergeCell ref="C123:D123"/>
    <mergeCell ref="E123:F123"/>
    <mergeCell ref="C124:D124"/>
    <mergeCell ref="E124:F124"/>
    <mergeCell ref="C125:D125"/>
    <mergeCell ref="E125:F125"/>
    <mergeCell ref="C126:D126"/>
    <mergeCell ref="C128:D128"/>
    <mergeCell ref="E128:F128"/>
    <mergeCell ref="B112:H112"/>
    <mergeCell ref="M103:M110"/>
    <mergeCell ref="B115:O117"/>
    <mergeCell ref="B118:O118"/>
    <mergeCell ref="B120:E121"/>
    <mergeCell ref="C107:D107"/>
    <mergeCell ref="E107:F107"/>
    <mergeCell ref="D108:E108"/>
    <mergeCell ref="I109:K109"/>
    <mergeCell ref="D110:G110"/>
    <mergeCell ref="I110:K110"/>
    <mergeCell ref="C104:D104"/>
    <mergeCell ref="E104:F104"/>
    <mergeCell ref="C105:D105"/>
    <mergeCell ref="E105:F105"/>
    <mergeCell ref="C106:D106"/>
    <mergeCell ref="E106:F106"/>
    <mergeCell ref="D111:G111"/>
    <mergeCell ref="B100:B103"/>
    <mergeCell ref="C100:D100"/>
    <mergeCell ref="E100:F100"/>
    <mergeCell ref="C101:D101"/>
    <mergeCell ref="E101:F101"/>
    <mergeCell ref="C102:D102"/>
    <mergeCell ref="E102:F102"/>
    <mergeCell ref="C103:D103"/>
    <mergeCell ref="E103:F103"/>
    <mergeCell ref="E82:F82"/>
    <mergeCell ref="D87:G87"/>
    <mergeCell ref="I87:K87"/>
    <mergeCell ref="D88:G88"/>
    <mergeCell ref="M80:M87"/>
    <mergeCell ref="B89:H89"/>
    <mergeCell ref="B92:O94"/>
    <mergeCell ref="C83:D83"/>
    <mergeCell ref="E83:F83"/>
    <mergeCell ref="C84:D84"/>
    <mergeCell ref="E84:F84"/>
    <mergeCell ref="B77:B80"/>
    <mergeCell ref="C77:D77"/>
    <mergeCell ref="E77:F77"/>
    <mergeCell ref="C78:D78"/>
    <mergeCell ref="E78:F78"/>
    <mergeCell ref="C79:D79"/>
    <mergeCell ref="E79:F79"/>
    <mergeCell ref="D85:E85"/>
    <mergeCell ref="I86:K86"/>
    <mergeCell ref="C80:D80"/>
    <mergeCell ref="B49:O49"/>
    <mergeCell ref="B51:E52"/>
    <mergeCell ref="C53:D53"/>
    <mergeCell ref="E53:F53"/>
    <mergeCell ref="C38:D38"/>
    <mergeCell ref="E38:F38"/>
    <mergeCell ref="D39:E39"/>
    <mergeCell ref="I40:K40"/>
    <mergeCell ref="D41:G41"/>
    <mergeCell ref="I41:K41"/>
    <mergeCell ref="D42:G42"/>
    <mergeCell ref="B43:H43"/>
    <mergeCell ref="B46:O48"/>
    <mergeCell ref="B95:O95"/>
    <mergeCell ref="B97:E98"/>
    <mergeCell ref="C99:D99"/>
    <mergeCell ref="E99:F99"/>
    <mergeCell ref="C76:D76"/>
    <mergeCell ref="E76:F76"/>
    <mergeCell ref="D62:E62"/>
    <mergeCell ref="E80:F80"/>
    <mergeCell ref="C81:D81"/>
    <mergeCell ref="E81:F81"/>
    <mergeCell ref="C82:D82"/>
    <mergeCell ref="B69:O71"/>
    <mergeCell ref="B72:O72"/>
    <mergeCell ref="B74:E75"/>
    <mergeCell ref="B54:B57"/>
    <mergeCell ref="C54:D54"/>
    <mergeCell ref="E54:F54"/>
    <mergeCell ref="C55:D55"/>
    <mergeCell ref="E55:F55"/>
    <mergeCell ref="C56:D56"/>
    <mergeCell ref="E57:F57"/>
    <mergeCell ref="E56:F56"/>
    <mergeCell ref="C57:D57"/>
  </mergeCells>
  <conditionalFormatting sqref="G7:G15 I7:I15 B8:B11 I20 B23 G30:G38 I30:I38 B31:B34 I43 B46 G53:G61 I53:I61 B54:B57 I66 B69 G76:G84 I76:I84 B77:B80 I89 B92 G99:G107 I99:I107 B100:B103 I112 B115 G122:G130 I122:I130 B123:B126 I135 B138 G145:G153 I145:I153 B146:B149 I158 B161 G168:G176 I168:I176 B169:B172 I181 B184 G191:G199 I191:I199 B192:B195 I204 B207">
    <cfRule type="cellIs" dxfId="309" priority="37" stopIfTrue="1" operator="equal">
      <formula>0</formula>
    </cfRule>
  </conditionalFormatting>
  <conditionalFormatting sqref="O17:O18">
    <cfRule type="cellIs" dxfId="308" priority="9" stopIfTrue="1" operator="equal">
      <formula>0</formula>
    </cfRule>
  </conditionalFormatting>
  <conditionalFormatting sqref="O19 G22 I22 O42 G45 I45 O65 G68 I68 O88 G91 I91 O111 G114 I114 O134 G137 I137 O157 G160 I160 O180 G183 I183 O203 G206 I206">
    <cfRule type="cellIs" dxfId="307" priority="36" stopIfTrue="1" operator="equal">
      <formula>0</formula>
    </cfRule>
  </conditionalFormatting>
  <conditionalFormatting sqref="O40:O41">
    <cfRule type="cellIs" dxfId="306" priority="8" stopIfTrue="1" operator="equal">
      <formula>0</formula>
    </cfRule>
  </conditionalFormatting>
  <conditionalFormatting sqref="O63:O64">
    <cfRule type="cellIs" dxfId="305" priority="7" stopIfTrue="1" operator="equal">
      <formula>0</formula>
    </cfRule>
  </conditionalFormatting>
  <conditionalFormatting sqref="O86:O87">
    <cfRule type="cellIs" dxfId="304" priority="6" stopIfTrue="1" operator="equal">
      <formula>0</formula>
    </cfRule>
  </conditionalFormatting>
  <conditionalFormatting sqref="O109:O110">
    <cfRule type="cellIs" dxfId="303" priority="5" stopIfTrue="1" operator="equal">
      <formula>0</formula>
    </cfRule>
  </conditionalFormatting>
  <conditionalFormatting sqref="O132:O133">
    <cfRule type="cellIs" dxfId="302" priority="4" stopIfTrue="1" operator="equal">
      <formula>0</formula>
    </cfRule>
  </conditionalFormatting>
  <conditionalFormatting sqref="O155:O156">
    <cfRule type="cellIs" dxfId="301" priority="3" stopIfTrue="1" operator="equal">
      <formula>0</formula>
    </cfRule>
  </conditionalFormatting>
  <conditionalFormatting sqref="O178:O179">
    <cfRule type="cellIs" dxfId="300" priority="2" stopIfTrue="1" operator="equal">
      <formula>0</formula>
    </cfRule>
  </conditionalFormatting>
  <conditionalFormatting sqref="O201:O202">
    <cfRule type="cellIs" dxfId="299" priority="1" stopIfTrue="1" operator="equal">
      <formula>0</formula>
    </cfRule>
  </conditionalFormatting>
  <dataValidations count="5">
    <dataValidation type="whole" allowBlank="1" showInputMessage="1" showErrorMessage="1" errorTitle="Negative number" error="Can not be a Negative Number" sqref="G7 I191 G191 I168 G168 I145 G145 I122 G122 I99 G99 I76 G76 I53 G53 I30 G30 I7" xr:uid="{00000000-0002-0000-1000-000000000000}">
      <formula1>0</formula1>
      <formula2>50000000000000</formula2>
    </dataValidation>
    <dataValidation type="whole" allowBlank="1" showInputMessage="1" showErrorMessage="1" errorTitle="Negative number" error="Can not put a positve number into this cell" sqref="G8 I192 G192 I169 G169 I146 G146 I123 G123 I100 G100 I77 G77 I54 G54 I31 G31 I8" xr:uid="{00000000-0002-0000-1000-000001000000}">
      <formula1>-100000000000000</formula1>
      <formula2>0</formula2>
    </dataValidation>
    <dataValidation type="whole" allowBlank="1" showInputMessage="1" showErrorMessage="1" errorTitle="Negative number" error="Can not put a negative number into worksheet" sqref="G21 G193:J199 J204:J206 H205:H206 I205 G205 G170:J176 J181:J183 H182:H183 I182 G182 G147:J153 J158:J160 H159:H160 I159 G159 G124:J130 J135:J137 H136:H137 I136 G136 G101:J107 J112:J114 H113:H114 I113 G113 G78:J84 J89:J91 H90:H91 I90 G90 G55:J61 J66:J68 H67:H68 I67 G67 G32:J38 J43:J45 H44:H45 I44 G44 G9:J15 J20:J22 H21:H22 I21" xr:uid="{00000000-0002-0000-1000-000002000000}">
      <formula1>0</formula1>
      <formula2>999999999999</formula2>
    </dataValidation>
    <dataValidation allowBlank="1" showInputMessage="1" showErrorMessage="1" errorTitle="Negative number" error="Can not put a negative number into worksheet" sqref="J16 I204 H19 H203:J203 J200 I181 H180:J180 J177 I158 H157:J157 J154 I135 H134:J134 J131 I112 H111:J111 J108 I89 H88:J88 J85 I66 H65:J65 J62 I43 H42:J42 J39 I20" xr:uid="{00000000-0002-0000-1000-000003000000}"/>
    <dataValidation allowBlank="1" showInputMessage="1" showErrorMessage="1" errorTitle="Negative number" error="Can not put a positve number into this cell" sqref="H7:H8 J191:J192 H191:H192 J168:J169 H168:H169 J145:J146 H145:H146 J122:J123 H122:H123 J99:J100 H99:H100 J76:J77 H76:H77 J53:J54 H53:H54 J30:J31 H30:H31 J7:J8" xr:uid="{00000000-0002-0000-1000-000004000000}"/>
  </dataValidations>
  <printOptions horizontalCentered="1" verticalCentered="1"/>
  <pageMargins left="0" right="0" top="0.25" bottom="0" header="0.5" footer="0.23"/>
  <pageSetup scale="65" fitToHeight="3" orientation="portrait" r:id="rId1"/>
  <headerFooter>
    <oddHeader xml:space="preserve">&amp;CIncome Analysis Worksheet </oddHeader>
  </headerFooter>
  <rowBreaks count="2" manualBreakCount="2">
    <brk id="72" min="1" max="12" man="1"/>
    <brk id="141"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37" r:id="rId4" name="Button 37">
              <controlPr defaultSize="0" print="0" autoFill="0" autoPict="0" macro="[0]!rental2">
                <anchor moveWithCells="1" sizeWithCells="1">
                  <from>
                    <xdr:col>10</xdr:col>
                    <xdr:colOff>514350</xdr:colOff>
                    <xdr:row>4</xdr:row>
                    <xdr:rowOff>66675</xdr:rowOff>
                  </from>
                  <to>
                    <xdr:col>14</xdr:col>
                    <xdr:colOff>809625</xdr:colOff>
                    <xdr:row>5</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X228"/>
  <sheetViews>
    <sheetView showGridLines="0" showWhiteSpace="0" zoomScale="90" zoomScaleNormal="90" workbookViewId="0">
      <selection activeCell="W26" sqref="W26"/>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5703125" style="379" customWidth="1"/>
    <col min="13" max="13" width="2.42578125" style="379" customWidth="1"/>
    <col min="14" max="14" width="1.140625" style="379" customWidth="1"/>
    <col min="15" max="15" width="14.42578125" style="379" customWidth="1"/>
    <col min="16" max="16" width="2.85546875" style="380" customWidth="1"/>
    <col min="17" max="18" width="8.85546875" style="380"/>
    <col min="19" max="24" width="8.85546875" style="378"/>
    <col min="25" max="16384" width="8.85546875" style="379"/>
  </cols>
  <sheetData>
    <row r="1" spans="2:20" x14ac:dyDescent="0.2">
      <c r="B1" s="1138" t="s">
        <v>131</v>
      </c>
      <c r="C1" s="1138"/>
      <c r="D1" s="1138"/>
      <c r="G1" s="377" t="s">
        <v>105</v>
      </c>
      <c r="H1" s="1050" t="str">
        <f>IF(Input!C1=0,"",Input!C1)</f>
        <v/>
      </c>
      <c r="I1" s="1050"/>
      <c r="J1" s="1051" t="s">
        <v>37</v>
      </c>
      <c r="K1" s="1051"/>
      <c r="L1" s="359"/>
      <c r="M1" s="1117" t="str">
        <f>IF(Input!I5=0,"",Input!I5)</f>
        <v/>
      </c>
      <c r="N1" s="1117"/>
      <c r="O1" s="1117"/>
      <c r="P1" s="385"/>
      <c r="Q1" s="385"/>
      <c r="R1" s="385"/>
    </row>
    <row r="2" spans="2:20" x14ac:dyDescent="0.2">
      <c r="B2" s="1138"/>
      <c r="C2" s="1138"/>
      <c r="D2" s="1138"/>
      <c r="F2" s="1124" t="s">
        <v>104</v>
      </c>
      <c r="G2" s="1124"/>
      <c r="H2" s="1052" t="str">
        <f>IF(Input!C3=0,"",Input!C3)</f>
        <v/>
      </c>
      <c r="I2" s="1052"/>
      <c r="J2" s="1051" t="s">
        <v>90</v>
      </c>
      <c r="K2" s="1051"/>
      <c r="L2" s="359"/>
      <c r="M2" s="1053" t="str">
        <f>IF(Input!I1=0,"",Input!I1)</f>
        <v/>
      </c>
      <c r="N2" s="1053"/>
      <c r="O2" s="1053"/>
      <c r="P2" s="385"/>
      <c r="Q2" s="385"/>
      <c r="R2" s="385"/>
    </row>
    <row r="3" spans="2:20" ht="18.600000000000001" customHeight="1" x14ac:dyDescent="0.25">
      <c r="B3" s="1138"/>
      <c r="C3" s="1138"/>
      <c r="D3" s="1138"/>
      <c r="E3" s="382"/>
      <c r="F3" s="1051" t="s">
        <v>89</v>
      </c>
      <c r="G3" s="1051"/>
      <c r="H3" s="1052" t="str">
        <f>IF(Input!G1=0,"",Input!G1)</f>
        <v/>
      </c>
      <c r="I3" s="1052"/>
      <c r="J3" s="1051" t="s">
        <v>36</v>
      </c>
      <c r="K3" s="1051"/>
      <c r="L3" s="359"/>
      <c r="M3" s="1116" t="str">
        <f>IF(Input!C5=0,"",Input!C5)</f>
        <v/>
      </c>
      <c r="N3" s="1116"/>
      <c r="O3" s="1116"/>
      <c r="P3" s="384"/>
      <c r="Q3" s="384"/>
      <c r="R3" s="384"/>
      <c r="S3" s="432"/>
      <c r="T3" s="432"/>
    </row>
    <row r="4" spans="2:20" s="378" customFormat="1" ht="7.15" customHeight="1" x14ac:dyDescent="0.25">
      <c r="B4" s="430"/>
      <c r="C4" s="430"/>
      <c r="D4" s="430"/>
      <c r="E4" s="431"/>
      <c r="F4" s="431"/>
      <c r="G4" s="385"/>
      <c r="H4" s="385"/>
      <c r="J4" s="432"/>
      <c r="K4" s="433"/>
      <c r="L4" s="433"/>
      <c r="M4" s="433"/>
      <c r="N4" s="433"/>
      <c r="O4" s="434"/>
      <c r="P4" s="384"/>
      <c r="Q4" s="384"/>
      <c r="R4" s="384"/>
      <c r="S4" s="432"/>
      <c r="T4" s="432"/>
    </row>
    <row r="5" spans="2:20" ht="21" customHeight="1" x14ac:dyDescent="0.25">
      <c r="B5" s="1121"/>
      <c r="C5" s="1121"/>
      <c r="D5" s="1121"/>
      <c r="E5" s="1121"/>
      <c r="F5" s="388" t="s">
        <v>103</v>
      </c>
      <c r="G5" s="269">
        <f>Input!$C$9</f>
        <v>2023</v>
      </c>
      <c r="H5" s="388" t="s">
        <v>103</v>
      </c>
      <c r="I5" s="390">
        <f>G5-1</f>
        <v>2022</v>
      </c>
      <c r="J5" s="266"/>
      <c r="K5" s="391"/>
      <c r="L5" s="391"/>
      <c r="M5" s="266"/>
      <c r="N5" s="266"/>
      <c r="O5" s="392"/>
      <c r="P5" s="385"/>
      <c r="Q5" s="385"/>
      <c r="R5" s="385"/>
    </row>
    <row r="6" spans="2:20" ht="6.6" customHeight="1" x14ac:dyDescent="0.2">
      <c r="B6" s="1121"/>
      <c r="C6" s="1121"/>
      <c r="D6" s="1121"/>
      <c r="E6" s="1121"/>
      <c r="F6" s="393"/>
      <c r="G6" s="394"/>
      <c r="H6" s="266"/>
      <c r="I6" s="394"/>
      <c r="J6" s="266"/>
      <c r="K6" s="391"/>
      <c r="L6" s="391"/>
      <c r="M6" s="266"/>
      <c r="N6" s="266"/>
      <c r="O6" s="392"/>
      <c r="P6" s="385"/>
      <c r="Q6" s="385"/>
      <c r="R6" s="385"/>
    </row>
    <row r="7" spans="2:20" x14ac:dyDescent="0.2">
      <c r="B7" s="322" t="s">
        <v>132</v>
      </c>
      <c r="C7" s="1119" t="s">
        <v>196</v>
      </c>
      <c r="D7" s="1119"/>
      <c r="E7" s="1120" t="s">
        <v>194</v>
      </c>
      <c r="F7" s="1120"/>
      <c r="G7" s="209"/>
      <c r="H7" s="51"/>
      <c r="I7" s="209"/>
      <c r="J7" s="51"/>
      <c r="K7" s="362"/>
      <c r="L7" s="362"/>
      <c r="M7" s="383"/>
      <c r="N7" s="383"/>
      <c r="O7" s="395"/>
      <c r="P7" s="385"/>
      <c r="Q7" s="385"/>
      <c r="R7" s="385"/>
    </row>
    <row r="8" spans="2:20" x14ac:dyDescent="0.2">
      <c r="B8" s="1122"/>
      <c r="C8" s="1119" t="s">
        <v>188</v>
      </c>
      <c r="D8" s="1119"/>
      <c r="E8" s="1120" t="s">
        <v>195</v>
      </c>
      <c r="F8" s="1120"/>
      <c r="G8" s="210"/>
      <c r="H8" s="51"/>
      <c r="I8" s="210"/>
      <c r="J8" s="51"/>
      <c r="K8" s="362"/>
      <c r="L8" s="362"/>
      <c r="M8" s="383"/>
      <c r="N8" s="383"/>
      <c r="O8" s="395"/>
      <c r="P8" s="385"/>
      <c r="Q8" s="385"/>
      <c r="R8" s="385"/>
    </row>
    <row r="9" spans="2:20" x14ac:dyDescent="0.2">
      <c r="B9" s="1122"/>
      <c r="C9" s="1119" t="s">
        <v>189</v>
      </c>
      <c r="D9" s="1119"/>
      <c r="E9" s="1120" t="s">
        <v>194</v>
      </c>
      <c r="F9" s="1120"/>
      <c r="G9" s="210"/>
      <c r="H9" s="51"/>
      <c r="I9" s="210"/>
      <c r="J9" s="51"/>
      <c r="K9" s="362"/>
      <c r="L9" s="362"/>
      <c r="M9" s="383"/>
      <c r="N9" s="383"/>
      <c r="O9" s="395"/>
      <c r="P9" s="385"/>
      <c r="Q9" s="385"/>
      <c r="R9" s="385"/>
    </row>
    <row r="10" spans="2:20" x14ac:dyDescent="0.2">
      <c r="B10" s="1122"/>
      <c r="C10" s="1119" t="s">
        <v>206</v>
      </c>
      <c r="D10" s="1119"/>
      <c r="E10" s="1120" t="s">
        <v>194</v>
      </c>
      <c r="F10" s="1120"/>
      <c r="G10" s="210"/>
      <c r="H10" s="52"/>
      <c r="I10" s="210"/>
      <c r="J10" s="51"/>
      <c r="K10" s="362"/>
      <c r="L10" s="362"/>
      <c r="M10" s="383"/>
      <c r="N10" s="383"/>
      <c r="O10" s="396"/>
      <c r="P10" s="385"/>
      <c r="Q10" s="385"/>
      <c r="R10" s="385"/>
    </row>
    <row r="11" spans="2:20" x14ac:dyDescent="0.2">
      <c r="B11" s="1122"/>
      <c r="C11" s="1119" t="s">
        <v>207</v>
      </c>
      <c r="D11" s="1119"/>
      <c r="E11" s="1120" t="s">
        <v>194</v>
      </c>
      <c r="F11" s="1120"/>
      <c r="G11" s="210"/>
      <c r="H11" s="51"/>
      <c r="I11" s="210"/>
      <c r="J11" s="51"/>
      <c r="K11" s="362"/>
      <c r="L11" s="362"/>
      <c r="M11" s="1073" t="s">
        <v>255</v>
      </c>
      <c r="N11" s="383"/>
      <c r="O11" s="395"/>
      <c r="P11" s="385"/>
      <c r="Q11" s="385"/>
      <c r="R11" s="385"/>
    </row>
    <row r="12" spans="2:20" ht="14.45" customHeight="1" x14ac:dyDescent="0.2">
      <c r="B12" s="323"/>
      <c r="C12" s="1119" t="s">
        <v>208</v>
      </c>
      <c r="D12" s="1119"/>
      <c r="E12" s="1120" t="s">
        <v>194</v>
      </c>
      <c r="F12" s="1120"/>
      <c r="G12" s="210"/>
      <c r="H12" s="51"/>
      <c r="I12" s="210"/>
      <c r="J12" s="51"/>
      <c r="K12" s="362"/>
      <c r="L12" s="362"/>
      <c r="M12" s="1073"/>
      <c r="N12" s="512"/>
      <c r="O12" s="396"/>
      <c r="P12" s="385"/>
      <c r="Q12" s="385"/>
      <c r="R12" s="385"/>
    </row>
    <row r="13" spans="2:20" ht="15" x14ac:dyDescent="0.25">
      <c r="B13" s="323"/>
      <c r="C13" s="1119" t="s">
        <v>209</v>
      </c>
      <c r="D13" s="1119"/>
      <c r="E13" s="1120" t="s">
        <v>194</v>
      </c>
      <c r="F13" s="1120"/>
      <c r="G13" s="210"/>
      <c r="H13" s="51"/>
      <c r="I13" s="210"/>
      <c r="J13" s="51"/>
      <c r="K13" s="362"/>
      <c r="L13" s="362"/>
      <c r="M13" s="1073"/>
      <c r="N13"/>
      <c r="O13" s="396"/>
      <c r="P13" s="385"/>
      <c r="Q13" s="385"/>
      <c r="R13" s="385"/>
    </row>
    <row r="14" spans="2:20" ht="15" x14ac:dyDescent="0.25">
      <c r="B14" s="323"/>
      <c r="C14" s="1119" t="s">
        <v>210</v>
      </c>
      <c r="D14" s="1119"/>
      <c r="E14" s="1120" t="s">
        <v>194</v>
      </c>
      <c r="F14" s="1120"/>
      <c r="G14" s="210"/>
      <c r="H14" s="51"/>
      <c r="I14" s="210"/>
      <c r="J14" s="51"/>
      <c r="K14" s="53" t="s">
        <v>109</v>
      </c>
      <c r="L14" s="53"/>
      <c r="M14" s="1073"/>
      <c r="N14"/>
      <c r="O14" s="53" t="s">
        <v>111</v>
      </c>
      <c r="P14" s="385"/>
      <c r="Q14" s="385"/>
      <c r="R14" s="385"/>
    </row>
    <row r="15" spans="2:20" ht="15" customHeight="1" x14ac:dyDescent="0.25">
      <c r="B15" s="323"/>
      <c r="C15" s="1119" t="s">
        <v>86</v>
      </c>
      <c r="D15" s="1119"/>
      <c r="E15" s="1120" t="s">
        <v>194</v>
      </c>
      <c r="F15" s="1120"/>
      <c r="G15" s="210"/>
      <c r="H15" s="51"/>
      <c r="I15" s="210"/>
      <c r="J15" s="51"/>
      <c r="K15" s="11" t="s">
        <v>110</v>
      </c>
      <c r="L15" s="11"/>
      <c r="M15" s="1073"/>
      <c r="N15"/>
      <c r="O15" s="271" t="s">
        <v>68</v>
      </c>
      <c r="P15" s="385"/>
      <c r="Q15" s="385"/>
      <c r="R15" s="385"/>
    </row>
    <row r="16" spans="2:20" ht="16.899999999999999" customHeight="1" thickBot="1" x14ac:dyDescent="0.3">
      <c r="B16" s="324"/>
      <c r="C16" s="54"/>
      <c r="D16" s="1128" t="s">
        <v>20</v>
      </c>
      <c r="E16" s="1128"/>
      <c r="F16" s="55"/>
      <c r="G16" s="258" t="str">
        <f>IF((SUMIF(G7:G15,"&gt;0")-SUMIF(G7:G15,"&lt;0"))=0,"",SUM(G7:G15))</f>
        <v/>
      </c>
      <c r="H16" s="368"/>
      <c r="I16" s="258" t="str">
        <f>IF((SUMIF(I7:I15,"&gt;0")-SUMIF(I7:I15,"&lt;0"))=0,"",SUM(I7:I15))</f>
        <v/>
      </c>
      <c r="J16" s="2"/>
      <c r="K16" s="361" t="str">
        <f>IF(AND(I16="",G16=""),"",IF(G16="","",IF(G16&lt;I16,12,IF(I16="",12,24))))</f>
        <v/>
      </c>
      <c r="L16" s="365"/>
      <c r="M16" s="1073"/>
      <c r="N16"/>
      <c r="O16" s="293" t="str">
        <f>IF(K16="","",IF(K16=12,G16/12,(G16+I16)/24))</f>
        <v/>
      </c>
      <c r="P16" s="385"/>
      <c r="Q16" s="385"/>
      <c r="R16" s="385"/>
    </row>
    <row r="17" spans="1:24" ht="16.5" thickTop="1" thickBot="1" x14ac:dyDescent="0.3">
      <c r="B17" s="324"/>
      <c r="C17" s="54"/>
      <c r="D17" s="406"/>
      <c r="E17" s="406"/>
      <c r="F17" s="406"/>
      <c r="G17" s="403"/>
      <c r="H17" s="403"/>
      <c r="I17" s="1132" t="s">
        <v>165</v>
      </c>
      <c r="J17" s="1132"/>
      <c r="K17" s="1132"/>
      <c r="L17" s="513"/>
      <c r="M17" s="1073"/>
      <c r="N17"/>
      <c r="O17" s="411"/>
      <c r="P17" s="620"/>
      <c r="Q17" s="630" t="b">
        <f>IF(AND(H18="x",I20=""),(G10+G13)/12)</f>
        <v>0</v>
      </c>
      <c r="R17" s="630" t="b">
        <f>IF(AND(H19="x",H18="x",I20=""),G13/12)</f>
        <v>0</v>
      </c>
    </row>
    <row r="18" spans="1:24" ht="16.149999999999999" customHeight="1" thickBot="1" x14ac:dyDescent="0.3">
      <c r="B18" s="324"/>
      <c r="C18" s="54"/>
      <c r="D18" s="1125" t="s">
        <v>185</v>
      </c>
      <c r="E18" s="1125"/>
      <c r="F18" s="1125"/>
      <c r="G18" s="1125"/>
      <c r="H18" s="414"/>
      <c r="I18" s="1132" t="s">
        <v>166</v>
      </c>
      <c r="J18" s="1132"/>
      <c r="K18" s="1132"/>
      <c r="L18" s="513"/>
      <c r="M18" s="1074"/>
      <c r="N18" s="415"/>
      <c r="O18" s="409">
        <f>IF(AND(H18="",H19="",I20=""),SUM(G10,G12,G13)/12,IF(AND(H18="x",H19="x",I20=""),R17,IF(AND(H18="x",I20=""),Q17,IF(AND(H19="x",I20=""),Q18,I20))))</f>
        <v>0</v>
      </c>
      <c r="P18" s="621"/>
      <c r="Q18" s="630" t="b">
        <f>IF(AND(H19="x",I20=""),(G12+G13)/12)</f>
        <v>0</v>
      </c>
      <c r="R18" s="630"/>
    </row>
    <row r="19" spans="1:24" s="380" customFormat="1" ht="17.45" customHeight="1" thickBot="1" x14ac:dyDescent="0.3">
      <c r="A19" s="378"/>
      <c r="B19" s="324"/>
      <c r="C19" s="54"/>
      <c r="D19" s="1125" t="s">
        <v>186</v>
      </c>
      <c r="E19" s="1125"/>
      <c r="F19" s="1125"/>
      <c r="G19" s="1125"/>
      <c r="H19" s="416"/>
      <c r="I19" s="1139" t="s">
        <v>29</v>
      </c>
      <c r="J19" s="1133"/>
      <c r="K19" s="1133"/>
      <c r="L19" s="521"/>
      <c r="M19" s="562"/>
      <c r="N19" s="514"/>
      <c r="O19" s="410" t="str">
        <f>IF(O16="","",IF(M19="X","",O16-O17-O18))</f>
        <v/>
      </c>
      <c r="P19" s="385"/>
      <c r="Q19" s="385"/>
      <c r="R19" s="385"/>
      <c r="S19" s="385"/>
      <c r="T19" s="385"/>
      <c r="U19" s="385"/>
      <c r="V19" s="385"/>
      <c r="W19" s="385"/>
      <c r="X19" s="385"/>
    </row>
    <row r="20" spans="1:24" s="380" customFormat="1" ht="19.149999999999999" customHeight="1" x14ac:dyDescent="0.25">
      <c r="A20" s="378"/>
      <c r="B20" s="1125" t="s">
        <v>187</v>
      </c>
      <c r="C20" s="1131"/>
      <c r="D20" s="1131"/>
      <c r="E20" s="1131"/>
      <c r="F20" s="1131"/>
      <c r="G20" s="1131"/>
      <c r="H20" s="1131"/>
      <c r="I20" s="417"/>
      <c r="J20" s="403"/>
      <c r="K20" s="181"/>
      <c r="L20" s="181"/>
      <c r="M20" s="181"/>
      <c r="N20" s="181"/>
      <c r="O20" s="272"/>
      <c r="P20" s="385"/>
      <c r="Q20" s="385"/>
      <c r="R20" s="385"/>
      <c r="S20" s="385"/>
      <c r="T20" s="385"/>
      <c r="U20" s="385"/>
      <c r="V20" s="385"/>
      <c r="W20" s="385"/>
      <c r="X20" s="385"/>
    </row>
    <row r="21" spans="1:24" s="385" customFormat="1" ht="4.9000000000000004" customHeight="1" x14ac:dyDescent="0.25">
      <c r="A21" s="378"/>
      <c r="B21" s="435"/>
      <c r="C21" s="436"/>
      <c r="D21" s="437"/>
      <c r="E21" s="437"/>
      <c r="F21" s="437"/>
      <c r="G21" s="438"/>
      <c r="H21" s="438"/>
      <c r="I21" s="438"/>
      <c r="J21" s="438"/>
      <c r="K21" s="301"/>
      <c r="L21" s="301"/>
      <c r="M21" s="301"/>
      <c r="N21" s="301"/>
      <c r="O21" s="439"/>
    </row>
    <row r="22" spans="1:24" s="380" customFormat="1" ht="15" customHeight="1" x14ac:dyDescent="0.25">
      <c r="A22" s="378"/>
      <c r="B22" s="326" t="s">
        <v>34</v>
      </c>
      <c r="C22" s="56"/>
      <c r="D22" s="402" t="s">
        <v>212</v>
      </c>
      <c r="E22" s="53" t="s">
        <v>85</v>
      </c>
      <c r="F22" s="53"/>
      <c r="G22" s="418"/>
      <c r="H22" s="368"/>
      <c r="I22" s="273"/>
      <c r="J22" s="403"/>
      <c r="K22" s="181"/>
      <c r="L22" s="181"/>
      <c r="M22" s="181"/>
      <c r="N22" s="181"/>
      <c r="O22" s="272"/>
      <c r="P22" s="385"/>
      <c r="Q22" s="385"/>
      <c r="R22" s="385"/>
      <c r="S22" s="385"/>
      <c r="T22" s="385"/>
      <c r="U22" s="385"/>
      <c r="V22" s="385"/>
      <c r="W22" s="385"/>
      <c r="X22" s="385"/>
    </row>
    <row r="23" spans="1:24" s="380" customFormat="1" x14ac:dyDescent="0.2">
      <c r="A23" s="378"/>
      <c r="B23" s="1126"/>
      <c r="C23" s="1126"/>
      <c r="D23" s="1126"/>
      <c r="E23" s="1126"/>
      <c r="F23" s="1126"/>
      <c r="G23" s="1126"/>
      <c r="H23" s="1126"/>
      <c r="I23" s="1126"/>
      <c r="J23" s="1126"/>
      <c r="K23" s="1126"/>
      <c r="L23" s="1126"/>
      <c r="M23" s="1126"/>
      <c r="N23" s="1126"/>
      <c r="O23" s="1126"/>
      <c r="P23" s="385"/>
      <c r="Q23" s="385"/>
      <c r="R23" s="385"/>
      <c r="S23" s="385"/>
      <c r="T23" s="385"/>
      <c r="U23" s="385"/>
      <c r="V23" s="385"/>
      <c r="W23" s="385"/>
      <c r="X23" s="385"/>
    </row>
    <row r="24" spans="1:24" s="380" customFormat="1" x14ac:dyDescent="0.2">
      <c r="A24" s="378"/>
      <c r="B24" s="1126"/>
      <c r="C24" s="1126"/>
      <c r="D24" s="1126"/>
      <c r="E24" s="1126"/>
      <c r="F24" s="1126"/>
      <c r="G24" s="1126"/>
      <c r="H24" s="1126"/>
      <c r="I24" s="1126"/>
      <c r="J24" s="1126"/>
      <c r="K24" s="1126"/>
      <c r="L24" s="1126"/>
      <c r="M24" s="1126"/>
      <c r="N24" s="1126"/>
      <c r="O24" s="1126"/>
      <c r="P24" s="385"/>
      <c r="Q24" s="385"/>
      <c r="R24" s="385"/>
      <c r="S24" s="385"/>
      <c r="T24" s="385"/>
      <c r="U24" s="385"/>
      <c r="V24" s="385"/>
      <c r="W24" s="385"/>
      <c r="X24" s="385"/>
    </row>
    <row r="25" spans="1:24" s="380" customFormat="1" ht="24" customHeight="1" x14ac:dyDescent="0.2">
      <c r="A25" s="378"/>
      <c r="B25" s="1126"/>
      <c r="C25" s="1126"/>
      <c r="D25" s="1126"/>
      <c r="E25" s="1126"/>
      <c r="F25" s="1126"/>
      <c r="G25" s="1126"/>
      <c r="H25" s="1126"/>
      <c r="I25" s="1126"/>
      <c r="J25" s="1126"/>
      <c r="K25" s="1126"/>
      <c r="L25" s="1126"/>
      <c r="M25" s="1126"/>
      <c r="N25" s="1126"/>
      <c r="O25" s="1126"/>
      <c r="P25" s="385"/>
      <c r="Q25" s="385"/>
      <c r="R25" s="385"/>
      <c r="S25" s="385"/>
      <c r="T25" s="385"/>
      <c r="U25" s="385"/>
      <c r="V25" s="385"/>
      <c r="W25" s="385"/>
      <c r="X25" s="385"/>
    </row>
    <row r="26" spans="1:24" s="380" customFormat="1" ht="19.899999999999999" customHeight="1" x14ac:dyDescent="0.2">
      <c r="A26" s="378"/>
      <c r="B26" s="1127" t="s">
        <v>154</v>
      </c>
      <c r="C26" s="1127"/>
      <c r="D26" s="1127"/>
      <c r="E26" s="1127"/>
      <c r="F26" s="1127"/>
      <c r="G26" s="1127"/>
      <c r="H26" s="1127"/>
      <c r="I26" s="1127"/>
      <c r="J26" s="1127"/>
      <c r="K26" s="1127"/>
      <c r="L26" s="1127"/>
      <c r="M26" s="1127"/>
      <c r="N26" s="1127"/>
      <c r="O26" s="1127"/>
      <c r="P26" s="385"/>
      <c r="Q26" s="385"/>
      <c r="R26" s="385"/>
      <c r="S26" s="385"/>
      <c r="T26" s="385"/>
      <c r="U26" s="385"/>
      <c r="V26" s="385"/>
      <c r="W26" s="385"/>
      <c r="X26" s="385"/>
    </row>
    <row r="27" spans="1:24" s="385" customFormat="1" ht="3" customHeight="1" x14ac:dyDescent="0.2">
      <c r="A27" s="378"/>
      <c r="B27" s="378"/>
      <c r="C27" s="378"/>
      <c r="D27" s="378"/>
      <c r="E27" s="378"/>
      <c r="F27" s="378"/>
      <c r="G27" s="378"/>
      <c r="H27" s="378"/>
      <c r="I27" s="378"/>
      <c r="J27" s="378"/>
      <c r="K27" s="378"/>
      <c r="L27" s="378"/>
      <c r="M27" s="378"/>
      <c r="N27" s="378"/>
      <c r="O27" s="378"/>
    </row>
    <row r="28" spans="1:24" ht="21" customHeight="1" x14ac:dyDescent="0.25">
      <c r="B28" s="1121"/>
      <c r="C28" s="1121"/>
      <c r="D28" s="1121"/>
      <c r="E28" s="1121"/>
      <c r="F28" s="388" t="s">
        <v>103</v>
      </c>
      <c r="G28" s="389">
        <f>Input!$C$9</f>
        <v>2023</v>
      </c>
      <c r="H28" s="388" t="s">
        <v>103</v>
      </c>
      <c r="I28" s="390">
        <f>G28-1</f>
        <v>2022</v>
      </c>
      <c r="J28" s="266"/>
      <c r="K28" s="391"/>
      <c r="L28" s="391"/>
      <c r="M28" s="266"/>
      <c r="N28" s="266"/>
      <c r="O28" s="392"/>
      <c r="P28" s="385"/>
      <c r="Q28" s="385"/>
      <c r="R28" s="385"/>
    </row>
    <row r="29" spans="1:24" ht="6.6" customHeight="1" x14ac:dyDescent="0.2">
      <c r="B29" s="1121"/>
      <c r="C29" s="1121"/>
      <c r="D29" s="1121"/>
      <c r="E29" s="1121"/>
      <c r="F29" s="393"/>
      <c r="G29" s="394"/>
      <c r="H29" s="266"/>
      <c r="I29" s="394"/>
      <c r="J29" s="266"/>
      <c r="K29" s="391"/>
      <c r="L29" s="391"/>
      <c r="M29" s="266"/>
      <c r="N29" s="266"/>
      <c r="O29" s="392"/>
      <c r="P29" s="385"/>
      <c r="Q29" s="385"/>
      <c r="R29" s="385"/>
    </row>
    <row r="30" spans="1:24" x14ac:dyDescent="0.2">
      <c r="B30" s="322" t="s">
        <v>132</v>
      </c>
      <c r="C30" s="1119" t="s">
        <v>196</v>
      </c>
      <c r="D30" s="1119"/>
      <c r="E30" s="1120" t="s">
        <v>194</v>
      </c>
      <c r="F30" s="1120"/>
      <c r="G30" s="209"/>
      <c r="H30" s="51"/>
      <c r="I30" s="209"/>
      <c r="J30" s="51"/>
      <c r="K30" s="362"/>
      <c r="L30" s="362"/>
      <c r="M30" s="383"/>
      <c r="N30" s="383"/>
      <c r="O30" s="395"/>
      <c r="P30" s="385"/>
      <c r="Q30" s="385"/>
      <c r="R30" s="385"/>
    </row>
    <row r="31" spans="1:24" x14ac:dyDescent="0.2">
      <c r="B31" s="1122"/>
      <c r="C31" s="1119" t="s">
        <v>188</v>
      </c>
      <c r="D31" s="1119"/>
      <c r="E31" s="1120" t="s">
        <v>195</v>
      </c>
      <c r="F31" s="1120"/>
      <c r="G31" s="210"/>
      <c r="H31" s="51"/>
      <c r="I31" s="210"/>
      <c r="J31" s="51"/>
      <c r="K31" s="362"/>
      <c r="L31" s="362"/>
      <c r="M31" s="383"/>
      <c r="N31" s="383"/>
      <c r="O31" s="395"/>
      <c r="P31" s="385"/>
      <c r="Q31" s="385"/>
      <c r="R31" s="385"/>
    </row>
    <row r="32" spans="1:24" x14ac:dyDescent="0.2">
      <c r="B32" s="1122"/>
      <c r="C32" s="1119" t="s">
        <v>189</v>
      </c>
      <c r="D32" s="1119"/>
      <c r="E32" s="1120" t="s">
        <v>194</v>
      </c>
      <c r="F32" s="1120"/>
      <c r="G32" s="210"/>
      <c r="H32" s="51"/>
      <c r="I32" s="210"/>
      <c r="J32" s="51"/>
      <c r="K32" s="362"/>
      <c r="L32" s="362"/>
      <c r="M32" s="383"/>
      <c r="N32" s="383"/>
      <c r="O32" s="395"/>
      <c r="P32" s="385"/>
      <c r="Q32" s="385"/>
      <c r="R32" s="385"/>
    </row>
    <row r="33" spans="1:24" ht="13.9" customHeight="1" x14ac:dyDescent="0.2">
      <c r="B33" s="1122"/>
      <c r="C33" s="1119" t="s">
        <v>206</v>
      </c>
      <c r="D33" s="1119"/>
      <c r="E33" s="1120" t="s">
        <v>194</v>
      </c>
      <c r="F33" s="1120"/>
      <c r="G33" s="210"/>
      <c r="H33" s="52"/>
      <c r="I33" s="210"/>
      <c r="J33" s="51"/>
      <c r="K33" s="362"/>
      <c r="L33" s="362"/>
      <c r="M33" s="383"/>
      <c r="N33" s="383"/>
      <c r="O33" s="396"/>
      <c r="P33" s="385"/>
      <c r="Q33" s="385"/>
      <c r="R33" s="385"/>
    </row>
    <row r="34" spans="1:24" x14ac:dyDescent="0.2">
      <c r="B34" s="1122"/>
      <c r="C34" s="1119" t="s">
        <v>207</v>
      </c>
      <c r="D34" s="1119"/>
      <c r="E34" s="1120" t="s">
        <v>194</v>
      </c>
      <c r="F34" s="1120"/>
      <c r="G34" s="210"/>
      <c r="H34" s="51"/>
      <c r="I34" s="210"/>
      <c r="J34" s="51"/>
      <c r="K34" s="362"/>
      <c r="L34" s="362"/>
      <c r="M34" s="1073" t="s">
        <v>255</v>
      </c>
      <c r="N34" s="383"/>
      <c r="O34" s="395"/>
      <c r="P34" s="385"/>
      <c r="Q34" s="385"/>
      <c r="R34" s="385"/>
    </row>
    <row r="35" spans="1:24" ht="14.45" customHeight="1" x14ac:dyDescent="0.2">
      <c r="B35" s="323"/>
      <c r="C35" s="1119" t="s">
        <v>208</v>
      </c>
      <c r="D35" s="1119"/>
      <c r="E35" s="1120" t="s">
        <v>194</v>
      </c>
      <c r="F35" s="1120"/>
      <c r="G35" s="210"/>
      <c r="H35" s="51"/>
      <c r="I35" s="210"/>
      <c r="J35" s="51"/>
      <c r="K35" s="362"/>
      <c r="L35" s="362"/>
      <c r="M35" s="1073"/>
      <c r="N35" s="512"/>
      <c r="O35" s="396"/>
      <c r="P35" s="385"/>
      <c r="Q35" s="385"/>
      <c r="R35" s="385"/>
    </row>
    <row r="36" spans="1:24" x14ac:dyDescent="0.2">
      <c r="B36" s="323"/>
      <c r="C36" s="1119" t="s">
        <v>209</v>
      </c>
      <c r="D36" s="1119"/>
      <c r="E36" s="1120" t="s">
        <v>194</v>
      </c>
      <c r="F36" s="1120"/>
      <c r="G36" s="210"/>
      <c r="H36" s="51"/>
      <c r="I36" s="210"/>
      <c r="J36" s="51"/>
      <c r="K36" s="362"/>
      <c r="L36" s="362"/>
      <c r="M36" s="1073"/>
      <c r="O36" s="396"/>
      <c r="P36" s="385"/>
      <c r="Q36" s="385"/>
      <c r="R36" s="385"/>
    </row>
    <row r="37" spans="1:24" x14ac:dyDescent="0.2">
      <c r="B37" s="323"/>
      <c r="C37" s="1119" t="s">
        <v>210</v>
      </c>
      <c r="D37" s="1119"/>
      <c r="E37" s="1120" t="s">
        <v>194</v>
      </c>
      <c r="F37" s="1120"/>
      <c r="G37" s="210"/>
      <c r="H37" s="51"/>
      <c r="I37" s="210"/>
      <c r="J37" s="51"/>
      <c r="K37" s="53" t="s">
        <v>109</v>
      </c>
      <c r="L37" s="53"/>
      <c r="M37" s="1073"/>
      <c r="O37" s="53" t="s">
        <v>111</v>
      </c>
      <c r="P37" s="385"/>
      <c r="Q37" s="385"/>
      <c r="R37" s="385"/>
    </row>
    <row r="38" spans="1:24" ht="15" customHeight="1" x14ac:dyDescent="0.2">
      <c r="B38" s="323"/>
      <c r="C38" s="1119" t="s">
        <v>86</v>
      </c>
      <c r="D38" s="1119"/>
      <c r="E38" s="1120" t="s">
        <v>194</v>
      </c>
      <c r="F38" s="1120"/>
      <c r="G38" s="210"/>
      <c r="H38" s="51"/>
      <c r="I38" s="210"/>
      <c r="J38" s="51"/>
      <c r="K38" s="11" t="s">
        <v>110</v>
      </c>
      <c r="L38" s="11"/>
      <c r="M38" s="1073"/>
      <c r="O38" s="271" t="s">
        <v>68</v>
      </c>
      <c r="P38" s="385"/>
      <c r="Q38" s="385"/>
      <c r="R38" s="385"/>
    </row>
    <row r="39" spans="1:24" ht="15" thickBot="1" x14ac:dyDescent="0.25">
      <c r="B39" s="324"/>
      <c r="C39" s="54"/>
      <c r="D39" s="1128" t="s">
        <v>20</v>
      </c>
      <c r="E39" s="1128"/>
      <c r="F39" s="55"/>
      <c r="G39" s="258" t="str">
        <f>IF((SUMIF(G30:G38,"&gt;0")-SUMIF(G30:G38,"&lt;0"))=0,"",SUM(G30:G38))</f>
        <v/>
      </c>
      <c r="H39" s="368"/>
      <c r="I39" s="258" t="str">
        <f>IF((SUMIF(I30:I38,"&gt;0")-SUMIF(I30:I38,"&lt;0"))=0,"",SUM(I30:I38))</f>
        <v/>
      </c>
      <c r="J39" s="2"/>
      <c r="K39" s="361" t="str">
        <f>IF(AND(I39="",G39=""),"",IF(G39="","",IF(G39&lt;I39,12,IF(I39="",12,24))))</f>
        <v/>
      </c>
      <c r="L39" s="365"/>
      <c r="M39" s="1073"/>
      <c r="O39" s="293" t="str">
        <f>IF(K39="","",IF(K39=12,G39/12,(G39+I39)/24))</f>
        <v/>
      </c>
      <c r="P39" s="385"/>
      <c r="Q39" s="385"/>
      <c r="R39" s="385"/>
    </row>
    <row r="40" spans="1:24" ht="16.5" thickTop="1" thickBot="1" x14ac:dyDescent="0.3">
      <c r="B40" s="324"/>
      <c r="C40" s="54"/>
      <c r="D40" s="406"/>
      <c r="E40" s="406"/>
      <c r="F40" s="406"/>
      <c r="G40" s="403"/>
      <c r="H40" s="403"/>
      <c r="I40" s="1132" t="s">
        <v>165</v>
      </c>
      <c r="J40" s="1132"/>
      <c r="K40" s="1132"/>
      <c r="L40" s="513"/>
      <c r="M40" s="1073"/>
      <c r="O40" s="411"/>
      <c r="P40" s="620"/>
      <c r="Q40" s="630" t="b">
        <f>IF(AND(H41="x",I43=""),(G33+G36)/12)</f>
        <v>0</v>
      </c>
      <c r="R40" s="630" t="b">
        <f>IF(AND(H42="x",H41="x",I43=""),G36/12)</f>
        <v>0</v>
      </c>
    </row>
    <row r="41" spans="1:24" ht="15.75" thickBot="1" x14ac:dyDescent="0.3">
      <c r="B41" s="324"/>
      <c r="C41" s="54"/>
      <c r="D41" s="1125" t="s">
        <v>185</v>
      </c>
      <c r="E41" s="1125"/>
      <c r="F41" s="1125"/>
      <c r="G41" s="1125"/>
      <c r="H41" s="414"/>
      <c r="I41" s="1132" t="s">
        <v>166</v>
      </c>
      <c r="J41" s="1132"/>
      <c r="K41" s="1132"/>
      <c r="L41" s="513"/>
      <c r="M41" s="1074"/>
      <c r="N41" s="415"/>
      <c r="O41" s="409">
        <f>IF(AND(H41="",H42="",I43=""),SUM(G33,G35,G36)/12,IF(AND(H41="x",H42="x",I43=""),R40,IF(AND(H41="x",I43=""),Q40,IF(AND(H42="x",I43=""),Q41,I43))))</f>
        <v>0</v>
      </c>
      <c r="P41" s="621"/>
      <c r="Q41" s="630" t="b">
        <f>IF(AND(H42="x",I43=""),(G35+G36)/12)</f>
        <v>0</v>
      </c>
      <c r="R41" s="630"/>
    </row>
    <row r="42" spans="1:24" s="380" customFormat="1" ht="17.45" customHeight="1" thickBot="1" x14ac:dyDescent="0.3">
      <c r="A42" s="378"/>
      <c r="B42" s="324"/>
      <c r="C42" s="54"/>
      <c r="D42" s="1125" t="s">
        <v>186</v>
      </c>
      <c r="E42" s="1125"/>
      <c r="F42" s="1125"/>
      <c r="G42" s="1125"/>
      <c r="H42" s="416"/>
      <c r="I42" s="399"/>
      <c r="J42" s="399"/>
      <c r="K42" s="521" t="s">
        <v>29</v>
      </c>
      <c r="L42" s="521"/>
      <c r="M42" s="562"/>
      <c r="N42" s="514"/>
      <c r="O42" s="410" t="str">
        <f>IF(O39="","",IF(M42="X","",O39-O40-O41))</f>
        <v/>
      </c>
      <c r="P42" s="385"/>
      <c r="Q42" s="385"/>
      <c r="R42" s="385"/>
      <c r="S42" s="385"/>
      <c r="T42" s="385"/>
      <c r="U42" s="385"/>
      <c r="V42" s="385"/>
      <c r="W42" s="385"/>
      <c r="X42" s="385"/>
    </row>
    <row r="43" spans="1:24" s="380" customFormat="1" ht="19.149999999999999" customHeight="1" x14ac:dyDescent="0.25">
      <c r="A43" s="378"/>
      <c r="B43" s="1125" t="s">
        <v>187</v>
      </c>
      <c r="C43" s="1131"/>
      <c r="D43" s="1131"/>
      <c r="E43" s="1131"/>
      <c r="F43" s="1131"/>
      <c r="G43" s="1131"/>
      <c r="H43" s="1131"/>
      <c r="I43" s="417"/>
      <c r="J43" s="403"/>
      <c r="K43" s="181"/>
      <c r="L43" s="181"/>
      <c r="M43" s="181"/>
      <c r="N43" s="181"/>
      <c r="O43" s="272"/>
      <c r="P43" s="385"/>
      <c r="Q43" s="385"/>
      <c r="R43" s="385"/>
      <c r="S43" s="385"/>
      <c r="T43" s="385"/>
      <c r="U43" s="385"/>
      <c r="V43" s="385"/>
      <c r="W43" s="385"/>
      <c r="X43" s="385"/>
    </row>
    <row r="44" spans="1:24" s="380" customFormat="1" ht="4.9000000000000004" customHeight="1" x14ac:dyDescent="0.25">
      <c r="A44" s="378"/>
      <c r="B44" s="325"/>
      <c r="C44" s="257"/>
      <c r="D44" s="387"/>
      <c r="E44" s="387"/>
      <c r="F44" s="387"/>
      <c r="G44" s="400"/>
      <c r="H44" s="400"/>
      <c r="I44" s="400"/>
      <c r="J44" s="400"/>
      <c r="K44" s="401"/>
      <c r="L44" s="401"/>
      <c r="M44" s="401"/>
      <c r="N44" s="401"/>
      <c r="O44" s="327"/>
      <c r="P44" s="385"/>
      <c r="Q44" s="385"/>
      <c r="R44" s="385"/>
      <c r="S44" s="385"/>
      <c r="T44" s="385"/>
      <c r="U44" s="385"/>
      <c r="V44" s="385"/>
      <c r="W44" s="385"/>
      <c r="X44" s="385"/>
    </row>
    <row r="45" spans="1:24" s="380" customFormat="1" ht="15" customHeight="1" x14ac:dyDescent="0.25">
      <c r="A45" s="378"/>
      <c r="B45" s="326" t="s">
        <v>34</v>
      </c>
      <c r="C45" s="56"/>
      <c r="D45" s="402" t="s">
        <v>212</v>
      </c>
      <c r="E45" s="53" t="s">
        <v>85</v>
      </c>
      <c r="F45" s="53"/>
      <c r="G45" s="273"/>
      <c r="H45" s="368"/>
      <c r="I45" s="273"/>
      <c r="J45" s="403"/>
      <c r="K45" s="181"/>
      <c r="L45" s="181"/>
      <c r="M45" s="181"/>
      <c r="N45" s="181"/>
      <c r="O45" s="272"/>
      <c r="P45" s="385"/>
      <c r="Q45" s="385"/>
      <c r="R45" s="385"/>
      <c r="S45" s="385"/>
      <c r="T45" s="385"/>
      <c r="U45" s="385"/>
      <c r="V45" s="385"/>
      <c r="W45" s="385"/>
      <c r="X45" s="385"/>
    </row>
    <row r="46" spans="1:24" s="380" customFormat="1" x14ac:dyDescent="0.2">
      <c r="A46" s="378"/>
      <c r="B46" s="1126"/>
      <c r="C46" s="1126"/>
      <c r="D46" s="1126"/>
      <c r="E46" s="1126"/>
      <c r="F46" s="1126"/>
      <c r="G46" s="1126"/>
      <c r="H46" s="1126"/>
      <c r="I46" s="1126"/>
      <c r="J46" s="1126"/>
      <c r="K46" s="1126"/>
      <c r="L46" s="1126"/>
      <c r="M46" s="1126"/>
      <c r="N46" s="1126"/>
      <c r="O46" s="1126"/>
      <c r="P46" s="385"/>
      <c r="Q46" s="385"/>
      <c r="R46" s="385"/>
      <c r="S46" s="385"/>
      <c r="T46" s="385"/>
      <c r="U46" s="385"/>
      <c r="V46" s="385"/>
      <c r="W46" s="385"/>
      <c r="X46" s="385"/>
    </row>
    <row r="47" spans="1:24" s="380" customFormat="1" x14ac:dyDescent="0.2">
      <c r="A47" s="378"/>
      <c r="B47" s="1126"/>
      <c r="C47" s="1126"/>
      <c r="D47" s="1126"/>
      <c r="E47" s="1126"/>
      <c r="F47" s="1126"/>
      <c r="G47" s="1126"/>
      <c r="H47" s="1126"/>
      <c r="I47" s="1126"/>
      <c r="J47" s="1126"/>
      <c r="K47" s="1126"/>
      <c r="L47" s="1126"/>
      <c r="M47" s="1126"/>
      <c r="N47" s="1126"/>
      <c r="O47" s="1126"/>
      <c r="P47" s="385"/>
      <c r="Q47" s="385"/>
      <c r="R47" s="385"/>
      <c r="S47" s="385"/>
      <c r="T47" s="385"/>
      <c r="U47" s="385"/>
      <c r="V47" s="385"/>
      <c r="W47" s="385"/>
      <c r="X47" s="385"/>
    </row>
    <row r="48" spans="1:24" s="380" customFormat="1" ht="24" customHeight="1" x14ac:dyDescent="0.2">
      <c r="A48" s="378"/>
      <c r="B48" s="1126"/>
      <c r="C48" s="1126"/>
      <c r="D48" s="1126"/>
      <c r="E48" s="1126"/>
      <c r="F48" s="1126"/>
      <c r="G48" s="1126"/>
      <c r="H48" s="1126"/>
      <c r="I48" s="1126"/>
      <c r="J48" s="1126"/>
      <c r="K48" s="1126"/>
      <c r="L48" s="1126"/>
      <c r="M48" s="1126"/>
      <c r="N48" s="1126"/>
      <c r="O48" s="1126"/>
      <c r="P48" s="385"/>
      <c r="Q48" s="385"/>
      <c r="R48" s="385"/>
      <c r="S48" s="385"/>
      <c r="T48" s="385"/>
      <c r="U48" s="385"/>
      <c r="V48" s="385"/>
      <c r="W48" s="385"/>
      <c r="X48" s="385"/>
    </row>
    <row r="49" spans="1:24" s="380" customFormat="1" ht="19.899999999999999" customHeight="1" x14ac:dyDescent="0.2">
      <c r="A49" s="378"/>
      <c r="B49" s="1127" t="s">
        <v>154</v>
      </c>
      <c r="C49" s="1127"/>
      <c r="D49" s="1127"/>
      <c r="E49" s="1127"/>
      <c r="F49" s="1127"/>
      <c r="G49" s="1127"/>
      <c r="H49" s="1127"/>
      <c r="I49" s="1127"/>
      <c r="J49" s="1127"/>
      <c r="K49" s="1127"/>
      <c r="L49" s="1127"/>
      <c r="M49" s="1127"/>
      <c r="N49" s="1127"/>
      <c r="O49" s="1127"/>
      <c r="P49" s="385"/>
      <c r="Q49" s="385"/>
      <c r="R49" s="385"/>
      <c r="S49" s="385"/>
      <c r="T49" s="385"/>
      <c r="U49" s="385"/>
      <c r="V49" s="385"/>
      <c r="W49" s="385"/>
      <c r="X49" s="385"/>
    </row>
    <row r="50" spans="1:24" s="385" customFormat="1" ht="4.1500000000000004" customHeight="1" x14ac:dyDescent="0.2">
      <c r="A50" s="378"/>
      <c r="B50" s="378"/>
      <c r="C50" s="378"/>
      <c r="D50" s="378"/>
      <c r="E50" s="378"/>
      <c r="F50" s="378"/>
      <c r="G50" s="378"/>
      <c r="H50" s="378"/>
      <c r="I50" s="378"/>
      <c r="J50" s="378"/>
      <c r="K50" s="378"/>
      <c r="L50" s="378"/>
      <c r="M50" s="378"/>
      <c r="N50" s="378"/>
      <c r="O50" s="378"/>
    </row>
    <row r="51" spans="1:24" ht="21" customHeight="1" x14ac:dyDescent="0.25">
      <c r="B51" s="1121"/>
      <c r="C51" s="1121"/>
      <c r="D51" s="1121"/>
      <c r="E51" s="1121"/>
      <c r="F51" s="388" t="s">
        <v>103</v>
      </c>
      <c r="G51" s="389">
        <f>Input!$C$9</f>
        <v>2023</v>
      </c>
      <c r="H51" s="388" t="s">
        <v>103</v>
      </c>
      <c r="I51" s="390">
        <f>G51-1</f>
        <v>2022</v>
      </c>
      <c r="J51" s="266"/>
      <c r="K51" s="391"/>
      <c r="L51" s="391"/>
      <c r="M51" s="266"/>
      <c r="N51" s="266"/>
      <c r="O51" s="392"/>
      <c r="P51" s="385"/>
      <c r="Q51" s="385"/>
      <c r="R51" s="385"/>
    </row>
    <row r="52" spans="1:24" ht="6.6" customHeight="1" x14ac:dyDescent="0.2">
      <c r="B52" s="1121"/>
      <c r="C52" s="1121"/>
      <c r="D52" s="1121"/>
      <c r="E52" s="1121"/>
      <c r="F52" s="393"/>
      <c r="G52" s="394"/>
      <c r="H52" s="266"/>
      <c r="I52" s="394"/>
      <c r="J52" s="266"/>
      <c r="K52" s="391"/>
      <c r="L52" s="391"/>
      <c r="M52" s="266"/>
      <c r="N52" s="266"/>
      <c r="O52" s="392"/>
      <c r="P52" s="385"/>
      <c r="Q52" s="385"/>
      <c r="R52" s="385"/>
    </row>
    <row r="53" spans="1:24" x14ac:dyDescent="0.2">
      <c r="B53" s="322" t="s">
        <v>132</v>
      </c>
      <c r="C53" s="1119" t="s">
        <v>196</v>
      </c>
      <c r="D53" s="1119"/>
      <c r="E53" s="1120" t="s">
        <v>194</v>
      </c>
      <c r="F53" s="1120"/>
      <c r="G53" s="209"/>
      <c r="H53" s="51"/>
      <c r="I53" s="209"/>
      <c r="J53" s="51"/>
      <c r="K53" s="362"/>
      <c r="L53" s="362"/>
      <c r="M53" s="383"/>
      <c r="N53" s="383"/>
      <c r="O53" s="395"/>
      <c r="P53" s="385"/>
      <c r="Q53" s="385"/>
      <c r="R53" s="385"/>
    </row>
    <row r="54" spans="1:24" x14ac:dyDescent="0.2">
      <c r="B54" s="1122"/>
      <c r="C54" s="1119" t="s">
        <v>188</v>
      </c>
      <c r="D54" s="1119"/>
      <c r="E54" s="1120" t="s">
        <v>195</v>
      </c>
      <c r="F54" s="1120"/>
      <c r="G54" s="210"/>
      <c r="H54" s="51"/>
      <c r="I54" s="210"/>
      <c r="J54" s="51"/>
      <c r="K54" s="362"/>
      <c r="L54" s="362"/>
      <c r="M54" s="383"/>
      <c r="N54" s="383"/>
      <c r="O54" s="395"/>
      <c r="P54" s="385"/>
      <c r="Q54" s="385"/>
      <c r="R54" s="385"/>
    </row>
    <row r="55" spans="1:24" x14ac:dyDescent="0.2">
      <c r="B55" s="1122"/>
      <c r="C55" s="1119" t="s">
        <v>189</v>
      </c>
      <c r="D55" s="1119"/>
      <c r="E55" s="1120" t="s">
        <v>194</v>
      </c>
      <c r="F55" s="1120"/>
      <c r="G55" s="210"/>
      <c r="H55" s="51"/>
      <c r="I55" s="210"/>
      <c r="J55" s="51"/>
      <c r="K55" s="362"/>
      <c r="L55" s="362"/>
      <c r="M55" s="383"/>
      <c r="N55" s="383"/>
      <c r="O55" s="395"/>
      <c r="P55" s="385"/>
      <c r="Q55" s="385"/>
      <c r="R55" s="385"/>
    </row>
    <row r="56" spans="1:24" x14ac:dyDescent="0.2">
      <c r="B56" s="1122"/>
      <c r="C56" s="1119" t="s">
        <v>206</v>
      </c>
      <c r="D56" s="1119"/>
      <c r="E56" s="1120" t="s">
        <v>194</v>
      </c>
      <c r="F56" s="1120"/>
      <c r="G56" s="210"/>
      <c r="H56" s="52"/>
      <c r="I56" s="210"/>
      <c r="J56" s="51"/>
      <c r="K56" s="362"/>
      <c r="L56" s="362"/>
      <c r="M56" s="383"/>
      <c r="N56" s="383"/>
      <c r="O56" s="396"/>
      <c r="P56" s="385"/>
      <c r="Q56" s="385"/>
      <c r="R56" s="385"/>
    </row>
    <row r="57" spans="1:24" x14ac:dyDescent="0.2">
      <c r="B57" s="1122"/>
      <c r="C57" s="1119" t="s">
        <v>207</v>
      </c>
      <c r="D57" s="1119"/>
      <c r="E57" s="1120" t="s">
        <v>194</v>
      </c>
      <c r="F57" s="1120"/>
      <c r="G57" s="210"/>
      <c r="H57" s="51"/>
      <c r="I57" s="210"/>
      <c r="J57" s="51"/>
      <c r="K57" s="362"/>
      <c r="L57" s="362"/>
      <c r="M57" s="1073" t="s">
        <v>255</v>
      </c>
      <c r="N57" s="383"/>
      <c r="O57" s="395"/>
      <c r="P57" s="385"/>
      <c r="Q57" s="385"/>
      <c r="R57" s="385"/>
    </row>
    <row r="58" spans="1:24" ht="14.45" customHeight="1" x14ac:dyDescent="0.2">
      <c r="B58" s="323"/>
      <c r="C58" s="1119" t="s">
        <v>208</v>
      </c>
      <c r="D58" s="1119"/>
      <c r="E58" s="1120" t="s">
        <v>194</v>
      </c>
      <c r="F58" s="1120"/>
      <c r="G58" s="210"/>
      <c r="H58" s="51"/>
      <c r="I58" s="210"/>
      <c r="J58" s="51"/>
      <c r="K58" s="362"/>
      <c r="L58" s="362"/>
      <c r="M58" s="1073"/>
      <c r="N58" s="512"/>
      <c r="O58" s="396"/>
      <c r="P58" s="385"/>
      <c r="Q58" s="385"/>
      <c r="R58" s="385"/>
    </row>
    <row r="59" spans="1:24" x14ac:dyDescent="0.2">
      <c r="B59" s="323"/>
      <c r="C59" s="1119" t="s">
        <v>209</v>
      </c>
      <c r="D59" s="1119"/>
      <c r="E59" s="1120" t="s">
        <v>194</v>
      </c>
      <c r="F59" s="1120"/>
      <c r="G59" s="210"/>
      <c r="H59" s="51"/>
      <c r="I59" s="210"/>
      <c r="J59" s="51"/>
      <c r="K59" s="362"/>
      <c r="L59" s="362"/>
      <c r="M59" s="1073"/>
      <c r="O59" s="396"/>
      <c r="P59" s="385"/>
      <c r="Q59" s="385"/>
      <c r="R59" s="385"/>
    </row>
    <row r="60" spans="1:24" x14ac:dyDescent="0.2">
      <c r="B60" s="323"/>
      <c r="C60" s="1119" t="s">
        <v>210</v>
      </c>
      <c r="D60" s="1119"/>
      <c r="E60" s="1120" t="s">
        <v>194</v>
      </c>
      <c r="F60" s="1120"/>
      <c r="G60" s="210"/>
      <c r="H60" s="51"/>
      <c r="I60" s="210"/>
      <c r="J60" s="51"/>
      <c r="K60" s="53" t="s">
        <v>109</v>
      </c>
      <c r="L60" s="53"/>
      <c r="M60" s="1073"/>
      <c r="O60" s="53" t="s">
        <v>111</v>
      </c>
      <c r="P60" s="385"/>
      <c r="Q60" s="385"/>
      <c r="R60" s="385"/>
    </row>
    <row r="61" spans="1:24" ht="15" customHeight="1" x14ac:dyDescent="0.2">
      <c r="B61" s="323"/>
      <c r="C61" s="1119" t="s">
        <v>86</v>
      </c>
      <c r="D61" s="1119"/>
      <c r="E61" s="1120" t="s">
        <v>194</v>
      </c>
      <c r="F61" s="1120"/>
      <c r="G61" s="210"/>
      <c r="H61" s="51"/>
      <c r="I61" s="210"/>
      <c r="J61" s="51"/>
      <c r="K61" s="11" t="s">
        <v>110</v>
      </c>
      <c r="L61" s="11"/>
      <c r="M61" s="1073"/>
      <c r="O61" s="271" t="s">
        <v>68</v>
      </c>
      <c r="P61" s="385"/>
      <c r="Q61" s="385"/>
      <c r="R61" s="385"/>
    </row>
    <row r="62" spans="1:24" ht="15" thickBot="1" x14ac:dyDescent="0.25">
      <c r="B62" s="324"/>
      <c r="C62" s="54"/>
      <c r="D62" s="1128" t="s">
        <v>20</v>
      </c>
      <c r="E62" s="1128"/>
      <c r="F62" s="55"/>
      <c r="G62" s="258" t="str">
        <f>IF((SUMIF(G53:G61,"&gt;0")-SUMIF(G53:G61,"&lt;0"))=0,"",SUM(G53:G61))</f>
        <v/>
      </c>
      <c r="H62" s="368"/>
      <c r="I62" s="258" t="str">
        <f>IF((SUMIF(I53:I61,"&gt;0")-SUMIF(I53:I61,"&lt;0"))=0,"",SUM(I53:I61))</f>
        <v/>
      </c>
      <c r="J62" s="2"/>
      <c r="K62" s="361" t="str">
        <f>IF(AND(I62="",G62=""),"",IF(G62="","",IF(G62&lt;I62,12,IF(I62="",12,24))))</f>
        <v/>
      </c>
      <c r="L62" s="365"/>
      <c r="M62" s="1073"/>
      <c r="O62" s="293" t="str">
        <f>IF(K62="","",IF(K62=12,G62/12,(G62+I62)/24))</f>
        <v/>
      </c>
      <c r="P62" s="385"/>
      <c r="Q62" s="385"/>
      <c r="R62" s="385"/>
    </row>
    <row r="63" spans="1:24" ht="16.5" thickTop="1" thickBot="1" x14ac:dyDescent="0.3">
      <c r="B63" s="324"/>
      <c r="C63" s="54"/>
      <c r="D63" s="406"/>
      <c r="E63" s="406"/>
      <c r="F63" s="406"/>
      <c r="G63" s="403"/>
      <c r="H63" s="403"/>
      <c r="I63" s="1132" t="s">
        <v>165</v>
      </c>
      <c r="J63" s="1132"/>
      <c r="K63" s="1132"/>
      <c r="L63" s="513"/>
      <c r="M63" s="1073"/>
      <c r="O63" s="411"/>
      <c r="P63" s="620"/>
      <c r="Q63" s="630" t="b">
        <f>IF(AND(H64="x",I66=""),(G56+G59)/12)</f>
        <v>0</v>
      </c>
      <c r="R63" s="630" t="b">
        <f>IF(AND(H65="x",H64="x",I66=""),G59/12)</f>
        <v>0</v>
      </c>
    </row>
    <row r="64" spans="1:24" ht="15.75" thickBot="1" x14ac:dyDescent="0.3">
      <c r="B64" s="324"/>
      <c r="C64" s="54"/>
      <c r="D64" s="1125" t="s">
        <v>185</v>
      </c>
      <c r="E64" s="1125"/>
      <c r="F64" s="1125"/>
      <c r="G64" s="1125"/>
      <c r="H64" s="414"/>
      <c r="I64" s="1132" t="s">
        <v>166</v>
      </c>
      <c r="J64" s="1132"/>
      <c r="K64" s="1132"/>
      <c r="L64" s="513"/>
      <c r="M64" s="1074"/>
      <c r="N64" s="415"/>
      <c r="O64" s="409">
        <f>IF(AND(H64="",H65="",I66=""),SUM(G56,G58,G59)/12,IF(AND(H64="x",H65="x",I66=""),R63,IF(AND(H64="x",I66=""),Q63,IF(AND(H65="x",I66=""),Q64,I66))))</f>
        <v>0</v>
      </c>
      <c r="P64" s="621"/>
      <c r="Q64" s="630" t="b">
        <f>IF(AND(H65="x",I66=""),(G58+G59)/12)</f>
        <v>0</v>
      </c>
      <c r="R64" s="630"/>
    </row>
    <row r="65" spans="1:24" s="380" customFormat="1" ht="17.45" customHeight="1" thickBot="1" x14ac:dyDescent="0.3">
      <c r="A65" s="378"/>
      <c r="B65" s="324"/>
      <c r="C65" s="54"/>
      <c r="D65" s="1125" t="s">
        <v>186</v>
      </c>
      <c r="E65" s="1125"/>
      <c r="F65" s="1125"/>
      <c r="G65" s="1125"/>
      <c r="H65" s="416"/>
      <c r="I65" s="399"/>
      <c r="J65" s="399"/>
      <c r="K65" s="521" t="s">
        <v>29</v>
      </c>
      <c r="L65" s="521"/>
      <c r="M65" s="562"/>
      <c r="N65" s="514"/>
      <c r="O65" s="410" t="str">
        <f>IF(O62="","",IF(M65="X","",O62-O63-O64))</f>
        <v/>
      </c>
      <c r="P65" s="385"/>
      <c r="Q65" s="385"/>
      <c r="R65" s="385"/>
      <c r="S65" s="385"/>
      <c r="T65" s="385"/>
      <c r="U65" s="385"/>
      <c r="V65" s="385"/>
      <c r="W65" s="385"/>
      <c r="X65" s="385"/>
    </row>
    <row r="66" spans="1:24" s="380" customFormat="1" ht="19.149999999999999" customHeight="1" x14ac:dyDescent="0.25">
      <c r="A66" s="378"/>
      <c r="B66" s="1125" t="s">
        <v>187</v>
      </c>
      <c r="C66" s="1131"/>
      <c r="D66" s="1131"/>
      <c r="E66" s="1131"/>
      <c r="F66" s="1131"/>
      <c r="G66" s="1131"/>
      <c r="H66" s="1131"/>
      <c r="I66" s="417"/>
      <c r="J66" s="403"/>
      <c r="K66" s="181"/>
      <c r="L66" s="181"/>
      <c r="M66" s="181"/>
      <c r="N66" s="181"/>
      <c r="O66" s="272"/>
      <c r="P66" s="385"/>
      <c r="Q66" s="385"/>
      <c r="R66" s="385"/>
      <c r="S66" s="385"/>
      <c r="T66" s="385"/>
      <c r="U66" s="385"/>
      <c r="V66" s="385"/>
      <c r="W66" s="385"/>
      <c r="X66" s="385"/>
    </row>
    <row r="67" spans="1:24" s="380" customFormat="1" ht="4.9000000000000004" customHeight="1" x14ac:dyDescent="0.25">
      <c r="A67" s="378"/>
      <c r="B67" s="325"/>
      <c r="C67" s="257"/>
      <c r="D67" s="387"/>
      <c r="E67" s="387"/>
      <c r="F67" s="387"/>
      <c r="G67" s="400"/>
      <c r="H67" s="400"/>
      <c r="I67" s="400"/>
      <c r="J67" s="400"/>
      <c r="K67" s="401"/>
      <c r="L67" s="401"/>
      <c r="M67" s="401"/>
      <c r="N67" s="401"/>
      <c r="O67" s="327"/>
      <c r="P67" s="385"/>
      <c r="Q67" s="385"/>
      <c r="R67" s="385"/>
      <c r="S67" s="385"/>
      <c r="T67" s="385"/>
      <c r="U67" s="385"/>
      <c r="V67" s="385"/>
      <c r="W67" s="385"/>
      <c r="X67" s="385"/>
    </row>
    <row r="68" spans="1:24" s="380" customFormat="1" ht="15" customHeight="1" x14ac:dyDescent="0.25">
      <c r="A68" s="378"/>
      <c r="B68" s="326" t="s">
        <v>34</v>
      </c>
      <c r="C68" s="56"/>
      <c r="D68" s="402" t="s">
        <v>212</v>
      </c>
      <c r="E68" s="53" t="s">
        <v>85</v>
      </c>
      <c r="F68" s="53"/>
      <c r="G68" s="273"/>
      <c r="H68" s="368"/>
      <c r="I68" s="273"/>
      <c r="J68" s="403"/>
      <c r="K68" s="181"/>
      <c r="L68" s="181"/>
      <c r="M68" s="181"/>
      <c r="N68" s="181"/>
      <c r="O68" s="272"/>
      <c r="P68" s="385"/>
      <c r="Q68" s="385"/>
      <c r="R68" s="385"/>
      <c r="S68" s="385"/>
      <c r="T68" s="385"/>
      <c r="U68" s="385"/>
      <c r="V68" s="385"/>
      <c r="W68" s="385"/>
      <c r="X68" s="385"/>
    </row>
    <row r="69" spans="1:24" s="380" customFormat="1" x14ac:dyDescent="0.2">
      <c r="A69" s="378"/>
      <c r="B69" s="1126"/>
      <c r="C69" s="1126"/>
      <c r="D69" s="1126"/>
      <c r="E69" s="1126"/>
      <c r="F69" s="1126"/>
      <c r="G69" s="1126"/>
      <c r="H69" s="1126"/>
      <c r="I69" s="1126"/>
      <c r="J69" s="1126"/>
      <c r="K69" s="1126"/>
      <c r="L69" s="1126"/>
      <c r="M69" s="1126"/>
      <c r="N69" s="1126"/>
      <c r="O69" s="1126"/>
      <c r="P69" s="385"/>
      <c r="Q69" s="385"/>
      <c r="R69" s="385"/>
      <c r="S69" s="385"/>
      <c r="T69" s="385"/>
      <c r="U69" s="385"/>
      <c r="V69" s="385"/>
      <c r="W69" s="385"/>
      <c r="X69" s="385"/>
    </row>
    <row r="70" spans="1:24" s="380" customFormat="1" x14ac:dyDescent="0.2">
      <c r="A70" s="378"/>
      <c r="B70" s="1126"/>
      <c r="C70" s="1126"/>
      <c r="D70" s="1126"/>
      <c r="E70" s="1126"/>
      <c r="F70" s="1126"/>
      <c r="G70" s="1126"/>
      <c r="H70" s="1126"/>
      <c r="I70" s="1126"/>
      <c r="J70" s="1126"/>
      <c r="K70" s="1126"/>
      <c r="L70" s="1126"/>
      <c r="M70" s="1126"/>
      <c r="N70" s="1126"/>
      <c r="O70" s="1126"/>
      <c r="P70" s="385"/>
      <c r="Q70" s="385"/>
      <c r="R70" s="385"/>
      <c r="S70" s="385"/>
      <c r="T70" s="385"/>
      <c r="U70" s="385"/>
      <c r="V70" s="385"/>
      <c r="W70" s="385"/>
      <c r="X70" s="385"/>
    </row>
    <row r="71" spans="1:24" s="380" customFormat="1" ht="27.6" customHeight="1" x14ac:dyDescent="0.2">
      <c r="A71" s="378"/>
      <c r="B71" s="1126"/>
      <c r="C71" s="1126"/>
      <c r="D71" s="1126"/>
      <c r="E71" s="1126"/>
      <c r="F71" s="1126"/>
      <c r="G71" s="1126"/>
      <c r="H71" s="1126"/>
      <c r="I71" s="1126"/>
      <c r="J71" s="1126"/>
      <c r="K71" s="1126"/>
      <c r="L71" s="1126"/>
      <c r="M71" s="1126"/>
      <c r="N71" s="1126"/>
      <c r="O71" s="1126"/>
      <c r="P71" s="385"/>
      <c r="Q71" s="385"/>
      <c r="R71" s="385"/>
      <c r="S71" s="385"/>
      <c r="T71" s="385"/>
      <c r="U71" s="385"/>
      <c r="V71" s="385"/>
      <c r="W71" s="385"/>
      <c r="X71" s="385"/>
    </row>
    <row r="72" spans="1:24" s="380" customFormat="1" ht="16.149999999999999" customHeight="1" x14ac:dyDescent="0.2">
      <c r="A72" s="378"/>
      <c r="B72" s="1130" t="s">
        <v>154</v>
      </c>
      <c r="C72" s="1130"/>
      <c r="D72" s="1130"/>
      <c r="E72" s="1130"/>
      <c r="F72" s="1130"/>
      <c r="G72" s="1130"/>
      <c r="H72" s="1130"/>
      <c r="I72" s="1130"/>
      <c r="J72" s="1130"/>
      <c r="K72" s="1130"/>
      <c r="L72" s="1130"/>
      <c r="M72" s="1130"/>
      <c r="N72" s="1130"/>
      <c r="O72" s="1130"/>
      <c r="P72" s="385"/>
      <c r="Q72" s="385"/>
      <c r="R72" s="385"/>
      <c r="S72" s="378"/>
      <c r="T72" s="378"/>
      <c r="U72" s="385"/>
      <c r="V72" s="385"/>
      <c r="W72" s="385"/>
      <c r="X72" s="385"/>
    </row>
    <row r="73" spans="1:24" s="378" customFormat="1" ht="5.45" customHeight="1" x14ac:dyDescent="0.25">
      <c r="B73" s="430"/>
      <c r="C73" s="430"/>
      <c r="D73" s="430"/>
      <c r="E73" s="431"/>
      <c r="F73" s="431"/>
      <c r="G73" s="385"/>
      <c r="H73" s="385"/>
      <c r="J73" s="432"/>
      <c r="K73" s="433"/>
      <c r="L73" s="433"/>
      <c r="M73" s="433"/>
      <c r="N73" s="433"/>
      <c r="O73" s="434"/>
      <c r="P73" s="384"/>
      <c r="Q73" s="384"/>
      <c r="R73" s="384"/>
      <c r="S73" s="432"/>
      <c r="T73" s="432"/>
    </row>
    <row r="74" spans="1:24" ht="21" customHeight="1" x14ac:dyDescent="0.25">
      <c r="B74" s="1121"/>
      <c r="C74" s="1121"/>
      <c r="D74" s="1121"/>
      <c r="E74" s="1121"/>
      <c r="F74" s="388" t="s">
        <v>103</v>
      </c>
      <c r="G74" s="389">
        <f>Input!$C$9</f>
        <v>2023</v>
      </c>
      <c r="H74" s="388" t="s">
        <v>103</v>
      </c>
      <c r="I74" s="390">
        <f>G74-1</f>
        <v>2022</v>
      </c>
      <c r="J74" s="266"/>
      <c r="K74" s="391"/>
      <c r="L74" s="391"/>
      <c r="M74" s="266"/>
      <c r="N74" s="266"/>
      <c r="O74" s="392"/>
      <c r="P74" s="385"/>
      <c r="Q74" s="385"/>
      <c r="R74" s="385"/>
    </row>
    <row r="75" spans="1:24" ht="6.6" customHeight="1" x14ac:dyDescent="0.2">
      <c r="B75" s="1121"/>
      <c r="C75" s="1121"/>
      <c r="D75" s="1121"/>
      <c r="E75" s="1121"/>
      <c r="F75" s="393"/>
      <c r="G75" s="394"/>
      <c r="H75" s="266"/>
      <c r="I75" s="394"/>
      <c r="J75" s="266"/>
      <c r="K75" s="391"/>
      <c r="L75" s="391"/>
      <c r="M75" s="266"/>
      <c r="N75" s="266"/>
      <c r="O75" s="392"/>
      <c r="P75" s="385"/>
      <c r="Q75" s="385"/>
      <c r="R75" s="385"/>
    </row>
    <row r="76" spans="1:24" x14ac:dyDescent="0.2">
      <c r="B76" s="322" t="s">
        <v>132</v>
      </c>
      <c r="C76" s="1119" t="s">
        <v>196</v>
      </c>
      <c r="D76" s="1119"/>
      <c r="E76" s="1120" t="s">
        <v>194</v>
      </c>
      <c r="F76" s="1120"/>
      <c r="G76" s="209"/>
      <c r="H76" s="51"/>
      <c r="I76" s="209"/>
      <c r="J76" s="51"/>
      <c r="K76" s="362"/>
      <c r="L76" s="362"/>
      <c r="M76" s="383"/>
      <c r="N76" s="383"/>
      <c r="O76" s="395"/>
      <c r="P76" s="385"/>
      <c r="Q76" s="385"/>
      <c r="R76" s="385"/>
    </row>
    <row r="77" spans="1:24" x14ac:dyDescent="0.2">
      <c r="B77" s="1122"/>
      <c r="C77" s="1119" t="s">
        <v>188</v>
      </c>
      <c r="D77" s="1119"/>
      <c r="E77" s="1120" t="s">
        <v>195</v>
      </c>
      <c r="F77" s="1120"/>
      <c r="G77" s="210"/>
      <c r="H77" s="51"/>
      <c r="I77" s="210"/>
      <c r="J77" s="51"/>
      <c r="K77" s="362"/>
      <c r="L77" s="362"/>
      <c r="M77" s="383"/>
      <c r="N77" s="383"/>
      <c r="O77" s="395"/>
      <c r="P77" s="385"/>
      <c r="Q77" s="385"/>
      <c r="R77" s="385"/>
    </row>
    <row r="78" spans="1:24" x14ac:dyDescent="0.2">
      <c r="B78" s="1122"/>
      <c r="C78" s="1119" t="s">
        <v>189</v>
      </c>
      <c r="D78" s="1119"/>
      <c r="E78" s="1120" t="s">
        <v>194</v>
      </c>
      <c r="F78" s="1120"/>
      <c r="G78" s="210"/>
      <c r="H78" s="51"/>
      <c r="I78" s="210"/>
      <c r="J78" s="51"/>
      <c r="K78" s="362"/>
      <c r="L78" s="362"/>
      <c r="M78" s="383"/>
      <c r="N78" s="383"/>
      <c r="O78" s="395"/>
      <c r="P78" s="385"/>
      <c r="Q78" s="385"/>
      <c r="R78" s="385"/>
    </row>
    <row r="79" spans="1:24" x14ac:dyDescent="0.2">
      <c r="B79" s="1122"/>
      <c r="C79" s="1119" t="s">
        <v>206</v>
      </c>
      <c r="D79" s="1119"/>
      <c r="E79" s="1120" t="s">
        <v>194</v>
      </c>
      <c r="F79" s="1120"/>
      <c r="G79" s="210"/>
      <c r="H79" s="52"/>
      <c r="I79" s="210"/>
      <c r="J79" s="51"/>
      <c r="K79" s="362"/>
      <c r="L79" s="362"/>
      <c r="M79" s="383"/>
      <c r="N79" s="383"/>
      <c r="O79" s="396"/>
      <c r="P79" s="385"/>
      <c r="Q79" s="385"/>
      <c r="R79" s="385"/>
    </row>
    <row r="80" spans="1:24" x14ac:dyDescent="0.2">
      <c r="B80" s="1122"/>
      <c r="C80" s="1119" t="s">
        <v>207</v>
      </c>
      <c r="D80" s="1119"/>
      <c r="E80" s="1120" t="s">
        <v>194</v>
      </c>
      <c r="F80" s="1120"/>
      <c r="G80" s="210"/>
      <c r="H80" s="51"/>
      <c r="I80" s="210"/>
      <c r="J80" s="51"/>
      <c r="K80" s="362"/>
      <c r="L80" s="362"/>
      <c r="M80" s="1073" t="s">
        <v>255</v>
      </c>
      <c r="N80" s="383"/>
      <c r="O80" s="395"/>
      <c r="P80" s="385"/>
      <c r="Q80" s="385"/>
      <c r="R80" s="385"/>
    </row>
    <row r="81" spans="1:24" ht="14.45" customHeight="1" x14ac:dyDescent="0.2">
      <c r="B81" s="323"/>
      <c r="C81" s="1119" t="s">
        <v>208</v>
      </c>
      <c r="D81" s="1119"/>
      <c r="E81" s="1120" t="s">
        <v>194</v>
      </c>
      <c r="F81" s="1120"/>
      <c r="G81" s="210"/>
      <c r="H81" s="51"/>
      <c r="I81" s="210"/>
      <c r="J81" s="51"/>
      <c r="K81" s="362"/>
      <c r="L81" s="362"/>
      <c r="M81" s="1073"/>
      <c r="N81" s="512"/>
      <c r="O81" s="396"/>
      <c r="P81" s="385"/>
      <c r="Q81" s="385"/>
      <c r="R81" s="385"/>
    </row>
    <row r="82" spans="1:24" x14ac:dyDescent="0.2">
      <c r="B82" s="323"/>
      <c r="C82" s="1119" t="s">
        <v>209</v>
      </c>
      <c r="D82" s="1119"/>
      <c r="E82" s="1120" t="s">
        <v>194</v>
      </c>
      <c r="F82" s="1120"/>
      <c r="G82" s="210"/>
      <c r="H82" s="51"/>
      <c r="I82" s="210"/>
      <c r="J82" s="51"/>
      <c r="K82" s="362"/>
      <c r="L82" s="362"/>
      <c r="M82" s="1073"/>
      <c r="O82" s="396"/>
      <c r="P82" s="385"/>
      <c r="Q82" s="385"/>
      <c r="R82" s="385"/>
    </row>
    <row r="83" spans="1:24" x14ac:dyDescent="0.2">
      <c r="B83" s="323"/>
      <c r="C83" s="1119" t="s">
        <v>210</v>
      </c>
      <c r="D83" s="1119"/>
      <c r="E83" s="1120" t="s">
        <v>194</v>
      </c>
      <c r="F83" s="1120"/>
      <c r="G83" s="210"/>
      <c r="H83" s="51"/>
      <c r="I83" s="210"/>
      <c r="J83" s="51"/>
      <c r="K83" s="53" t="s">
        <v>109</v>
      </c>
      <c r="L83" s="53"/>
      <c r="M83" s="1073"/>
      <c r="O83" s="53" t="s">
        <v>111</v>
      </c>
      <c r="P83" s="385"/>
      <c r="Q83" s="385"/>
      <c r="R83" s="385"/>
    </row>
    <row r="84" spans="1:24" ht="15" customHeight="1" x14ac:dyDescent="0.2">
      <c r="B84" s="323"/>
      <c r="C84" s="1119" t="s">
        <v>86</v>
      </c>
      <c r="D84" s="1119"/>
      <c r="E84" s="1120" t="s">
        <v>194</v>
      </c>
      <c r="F84" s="1120"/>
      <c r="G84" s="210"/>
      <c r="H84" s="51"/>
      <c r="I84" s="210"/>
      <c r="J84" s="51"/>
      <c r="K84" s="11" t="s">
        <v>110</v>
      </c>
      <c r="L84" s="11"/>
      <c r="M84" s="1073"/>
      <c r="O84" s="271" t="s">
        <v>68</v>
      </c>
      <c r="P84" s="385"/>
      <c r="Q84" s="385"/>
      <c r="R84" s="385"/>
    </row>
    <row r="85" spans="1:24" ht="15" thickBot="1" x14ac:dyDescent="0.25">
      <c r="B85" s="324"/>
      <c r="C85" s="54"/>
      <c r="D85" s="1128" t="s">
        <v>20</v>
      </c>
      <c r="E85" s="1128"/>
      <c r="F85" s="55"/>
      <c r="G85" s="258" t="str">
        <f>IF((SUMIF(G76:G84,"&gt;0")-SUMIF(G76:G84,"&lt;0"))=0,"",SUM(G76:G84))</f>
        <v/>
      </c>
      <c r="H85" s="368"/>
      <c r="I85" s="258" t="str">
        <f>IF((SUMIF(I76:I84,"&gt;0")-SUMIF(I76:I84,"&lt;0"))=0,"",SUM(I76:I84))</f>
        <v/>
      </c>
      <c r="J85" s="2"/>
      <c r="K85" s="361" t="str">
        <f>IF(AND(I85="",G85=""),"",IF(G85="","",IF(G85&lt;I85,12,IF(I85="",12,24))))</f>
        <v/>
      </c>
      <c r="L85" s="365"/>
      <c r="M85" s="1073"/>
      <c r="O85" s="293" t="str">
        <f>IF(K85="","",IF(K85=12,G85/12,(G85+I85)/24))</f>
        <v/>
      </c>
      <c r="P85" s="385"/>
      <c r="Q85" s="385"/>
      <c r="R85" s="385"/>
    </row>
    <row r="86" spans="1:24" ht="16.5" thickTop="1" thickBot="1" x14ac:dyDescent="0.3">
      <c r="B86" s="324"/>
      <c r="C86" s="54"/>
      <c r="D86" s="406"/>
      <c r="E86" s="406"/>
      <c r="F86" s="406"/>
      <c r="G86" s="403"/>
      <c r="H86" s="403"/>
      <c r="I86" s="1132" t="s">
        <v>165</v>
      </c>
      <c r="J86" s="1132"/>
      <c r="K86" s="1132"/>
      <c r="L86" s="513"/>
      <c r="M86" s="1073"/>
      <c r="O86" s="411"/>
      <c r="P86" s="620"/>
      <c r="Q86" s="630" t="b">
        <f>IF(AND(H87="x",I89=""),(G79+G82)/12)</f>
        <v>0</v>
      </c>
      <c r="R86" s="630" t="b">
        <f>IF(AND(H88="x",H87="x",I89=""),G82/12)</f>
        <v>0</v>
      </c>
    </row>
    <row r="87" spans="1:24" ht="15.75" thickBot="1" x14ac:dyDescent="0.3">
      <c r="B87" s="324"/>
      <c r="C87" s="54"/>
      <c r="D87" s="1125" t="s">
        <v>185</v>
      </c>
      <c r="E87" s="1125"/>
      <c r="F87" s="1125"/>
      <c r="G87" s="1125"/>
      <c r="H87" s="414"/>
      <c r="I87" s="1132" t="s">
        <v>166</v>
      </c>
      <c r="J87" s="1132"/>
      <c r="K87" s="1132"/>
      <c r="L87" s="513"/>
      <c r="M87" s="1074"/>
      <c r="N87" s="415"/>
      <c r="O87" s="409">
        <f>IF(AND(H87="",H88="",I89=""),SUM(G79,G81,G82)/12,IF(AND(H87="x",H88="x",I89=""),R86,IF(AND(H87="x",I89=""),Q86,IF(AND(H88="x",I89=""),Q87,I89))))</f>
        <v>0</v>
      </c>
      <c r="P87" s="621"/>
      <c r="Q87" s="630" t="b">
        <f>IF(AND(H88="x",I89=""),(G81+G82)/12)</f>
        <v>0</v>
      </c>
      <c r="R87" s="630"/>
    </row>
    <row r="88" spans="1:24" s="380" customFormat="1" ht="17.45" customHeight="1" thickBot="1" x14ac:dyDescent="0.3">
      <c r="A88" s="378"/>
      <c r="B88" s="324"/>
      <c r="C88" s="54"/>
      <c r="D88" s="1125" t="s">
        <v>186</v>
      </c>
      <c r="E88" s="1125"/>
      <c r="F88" s="1125"/>
      <c r="G88" s="1125"/>
      <c r="H88" s="416"/>
      <c r="I88" s="399"/>
      <c r="J88" s="399"/>
      <c r="K88" s="521" t="s">
        <v>29</v>
      </c>
      <c r="L88" s="521"/>
      <c r="M88" s="562"/>
      <c r="N88" s="514"/>
      <c r="O88" s="410" t="str">
        <f>IF(O85="","",IF(M88="X","",O85-O86-O87))</f>
        <v/>
      </c>
      <c r="P88" s="385"/>
      <c r="Q88" s="385"/>
      <c r="R88" s="385"/>
      <c r="S88" s="385"/>
      <c r="T88" s="385"/>
      <c r="U88" s="385"/>
      <c r="V88" s="385"/>
      <c r="W88" s="385"/>
      <c r="X88" s="385"/>
    </row>
    <row r="89" spans="1:24" s="380" customFormat="1" ht="19.149999999999999" customHeight="1" x14ac:dyDescent="0.25">
      <c r="A89" s="378"/>
      <c r="B89" s="1125" t="s">
        <v>187</v>
      </c>
      <c r="C89" s="1131"/>
      <c r="D89" s="1131"/>
      <c r="E89" s="1131"/>
      <c r="F89" s="1131"/>
      <c r="G89" s="1131"/>
      <c r="H89" s="1131"/>
      <c r="I89" s="417"/>
      <c r="J89" s="403"/>
      <c r="K89" s="181"/>
      <c r="L89" s="181"/>
      <c r="M89" s="181"/>
      <c r="N89" s="181"/>
      <c r="O89" s="272"/>
      <c r="P89" s="385"/>
      <c r="Q89" s="385"/>
      <c r="R89" s="385"/>
      <c r="S89" s="385"/>
      <c r="T89" s="385"/>
      <c r="U89" s="385"/>
      <c r="V89" s="385"/>
      <c r="W89" s="385"/>
      <c r="X89" s="385"/>
    </row>
    <row r="90" spans="1:24" s="380" customFormat="1" ht="3" customHeight="1" x14ac:dyDescent="0.25">
      <c r="A90" s="378"/>
      <c r="B90" s="325"/>
      <c r="C90" s="257"/>
      <c r="D90" s="387"/>
      <c r="E90" s="387"/>
      <c r="F90" s="387"/>
      <c r="G90" s="400"/>
      <c r="H90" s="400"/>
      <c r="I90" s="400"/>
      <c r="J90" s="400"/>
      <c r="K90" s="401"/>
      <c r="L90" s="401"/>
      <c r="M90" s="401"/>
      <c r="N90" s="401"/>
      <c r="O90" s="327"/>
      <c r="P90" s="385"/>
      <c r="Q90" s="385"/>
      <c r="R90" s="385"/>
      <c r="S90" s="385"/>
      <c r="T90" s="385"/>
      <c r="U90" s="385"/>
      <c r="V90" s="385"/>
      <c r="W90" s="385"/>
      <c r="X90" s="385"/>
    </row>
    <row r="91" spans="1:24" s="380" customFormat="1" ht="15" customHeight="1" x14ac:dyDescent="0.25">
      <c r="A91" s="378"/>
      <c r="B91" s="326" t="s">
        <v>34</v>
      </c>
      <c r="C91" s="56"/>
      <c r="D91" s="402" t="s">
        <v>212</v>
      </c>
      <c r="E91" s="53" t="s">
        <v>85</v>
      </c>
      <c r="F91" s="53"/>
      <c r="G91" s="273"/>
      <c r="H91" s="368"/>
      <c r="I91" s="273"/>
      <c r="J91" s="403"/>
      <c r="K91" s="181"/>
      <c r="L91" s="181"/>
      <c r="M91" s="181"/>
      <c r="N91" s="181"/>
      <c r="O91" s="272"/>
      <c r="P91" s="385"/>
      <c r="Q91" s="385"/>
      <c r="R91" s="385"/>
      <c r="S91" s="385"/>
      <c r="T91" s="385"/>
      <c r="U91" s="385"/>
      <c r="V91" s="385"/>
      <c r="W91" s="385"/>
      <c r="X91" s="385"/>
    </row>
    <row r="92" spans="1:24" s="380" customFormat="1" x14ac:dyDescent="0.2">
      <c r="A92" s="378"/>
      <c r="B92" s="1126"/>
      <c r="C92" s="1126"/>
      <c r="D92" s="1126"/>
      <c r="E92" s="1126"/>
      <c r="F92" s="1126"/>
      <c r="G92" s="1126"/>
      <c r="H92" s="1126"/>
      <c r="I92" s="1126"/>
      <c r="J92" s="1126"/>
      <c r="K92" s="1126"/>
      <c r="L92" s="1126"/>
      <c r="M92" s="1126"/>
      <c r="N92" s="1126"/>
      <c r="O92" s="1126"/>
      <c r="P92" s="385"/>
      <c r="Q92" s="385"/>
      <c r="R92" s="385"/>
      <c r="S92" s="385"/>
      <c r="T92" s="385"/>
      <c r="U92" s="385"/>
      <c r="V92" s="385"/>
      <c r="W92" s="385"/>
      <c r="X92" s="385"/>
    </row>
    <row r="93" spans="1:24" s="380" customFormat="1" x14ac:dyDescent="0.2">
      <c r="A93" s="378"/>
      <c r="B93" s="1126"/>
      <c r="C93" s="1126"/>
      <c r="D93" s="1126"/>
      <c r="E93" s="1126"/>
      <c r="F93" s="1126"/>
      <c r="G93" s="1126"/>
      <c r="H93" s="1126"/>
      <c r="I93" s="1126"/>
      <c r="J93" s="1126"/>
      <c r="K93" s="1126"/>
      <c r="L93" s="1126"/>
      <c r="M93" s="1126"/>
      <c r="N93" s="1126"/>
      <c r="O93" s="1126"/>
      <c r="P93" s="385"/>
      <c r="Q93" s="385"/>
      <c r="R93" s="385"/>
      <c r="S93" s="385"/>
      <c r="T93" s="385"/>
      <c r="U93" s="385"/>
      <c r="V93" s="385"/>
      <c r="W93" s="385"/>
      <c r="X93" s="385"/>
    </row>
    <row r="94" spans="1:24" s="380" customFormat="1" ht="31.15" customHeight="1" x14ac:dyDescent="0.2">
      <c r="A94" s="378"/>
      <c r="B94" s="1126"/>
      <c r="C94" s="1126"/>
      <c r="D94" s="1126"/>
      <c r="E94" s="1126"/>
      <c r="F94" s="1126"/>
      <c r="G94" s="1126"/>
      <c r="H94" s="1126"/>
      <c r="I94" s="1126"/>
      <c r="J94" s="1126"/>
      <c r="K94" s="1126"/>
      <c r="L94" s="1126"/>
      <c r="M94" s="1126"/>
      <c r="N94" s="1126"/>
      <c r="O94" s="1126"/>
      <c r="P94" s="385"/>
      <c r="Q94" s="385"/>
      <c r="R94" s="385"/>
      <c r="S94" s="385"/>
      <c r="T94" s="385"/>
      <c r="U94" s="385"/>
      <c r="V94" s="385"/>
      <c r="W94" s="385"/>
      <c r="X94" s="385"/>
    </row>
    <row r="95" spans="1:24" s="380" customFormat="1" ht="19.899999999999999" customHeight="1" x14ac:dyDescent="0.2">
      <c r="A95" s="378"/>
      <c r="B95" s="1127" t="s">
        <v>154</v>
      </c>
      <c r="C95" s="1127"/>
      <c r="D95" s="1127"/>
      <c r="E95" s="1127"/>
      <c r="F95" s="1127"/>
      <c r="G95" s="1127"/>
      <c r="H95" s="1127"/>
      <c r="I95" s="1127"/>
      <c r="J95" s="1127"/>
      <c r="K95" s="1127"/>
      <c r="L95" s="1127"/>
      <c r="M95" s="1127"/>
      <c r="N95" s="1127"/>
      <c r="O95" s="1127"/>
      <c r="P95" s="385"/>
      <c r="Q95" s="385"/>
      <c r="R95" s="385"/>
      <c r="S95" s="385"/>
      <c r="T95" s="385"/>
      <c r="U95" s="385"/>
      <c r="V95" s="385"/>
      <c r="W95" s="385"/>
      <c r="X95" s="385"/>
    </row>
    <row r="96" spans="1:24" s="385" customFormat="1" ht="3" customHeight="1" x14ac:dyDescent="0.2">
      <c r="A96" s="378"/>
      <c r="B96" s="378"/>
      <c r="C96" s="378"/>
      <c r="D96" s="378"/>
      <c r="E96" s="378"/>
      <c r="F96" s="378"/>
      <c r="G96" s="378"/>
      <c r="H96" s="378"/>
      <c r="I96" s="378"/>
      <c r="J96" s="378"/>
      <c r="K96" s="378"/>
      <c r="L96" s="378"/>
      <c r="M96" s="378"/>
      <c r="N96" s="378"/>
      <c r="O96" s="378"/>
    </row>
    <row r="97" spans="1:24" ht="21" customHeight="1" x14ac:dyDescent="0.25">
      <c r="B97" s="1121"/>
      <c r="C97" s="1121"/>
      <c r="D97" s="1121"/>
      <c r="E97" s="1121"/>
      <c r="F97" s="388" t="s">
        <v>103</v>
      </c>
      <c r="G97" s="389">
        <f>Input!$C$9</f>
        <v>2023</v>
      </c>
      <c r="H97" s="388" t="s">
        <v>103</v>
      </c>
      <c r="I97" s="390">
        <f>G97-1</f>
        <v>2022</v>
      </c>
      <c r="J97" s="266"/>
      <c r="K97" s="391"/>
      <c r="L97" s="391"/>
      <c r="M97" s="266"/>
      <c r="N97" s="266"/>
      <c r="O97" s="392"/>
      <c r="P97" s="385"/>
      <c r="Q97" s="385"/>
      <c r="R97" s="385"/>
    </row>
    <row r="98" spans="1:24" ht="6.6" customHeight="1" x14ac:dyDescent="0.2">
      <c r="B98" s="1121"/>
      <c r="C98" s="1121"/>
      <c r="D98" s="1121"/>
      <c r="E98" s="1121"/>
      <c r="F98" s="393"/>
      <c r="G98" s="394"/>
      <c r="H98" s="266"/>
      <c r="I98" s="394"/>
      <c r="J98" s="266"/>
      <c r="K98" s="391"/>
      <c r="L98" s="391"/>
      <c r="M98" s="266"/>
      <c r="N98" s="266"/>
      <c r="O98" s="392"/>
      <c r="P98" s="385"/>
      <c r="Q98" s="385"/>
      <c r="R98" s="385"/>
    </row>
    <row r="99" spans="1:24" x14ac:dyDescent="0.2">
      <c r="B99" s="322" t="s">
        <v>132</v>
      </c>
      <c r="C99" s="1119" t="s">
        <v>196</v>
      </c>
      <c r="D99" s="1119"/>
      <c r="E99" s="1120" t="s">
        <v>194</v>
      </c>
      <c r="F99" s="1120"/>
      <c r="G99" s="209"/>
      <c r="H99" s="51"/>
      <c r="I99" s="209"/>
      <c r="J99" s="51"/>
      <c r="K99" s="362"/>
      <c r="L99" s="362"/>
      <c r="M99" s="383"/>
      <c r="N99" s="383"/>
      <c r="O99" s="395"/>
      <c r="P99" s="385"/>
      <c r="Q99" s="385"/>
      <c r="R99" s="385"/>
    </row>
    <row r="100" spans="1:24" x14ac:dyDescent="0.2">
      <c r="B100" s="1122"/>
      <c r="C100" s="1119" t="s">
        <v>188</v>
      </c>
      <c r="D100" s="1119"/>
      <c r="E100" s="1120" t="s">
        <v>195</v>
      </c>
      <c r="F100" s="1120"/>
      <c r="G100" s="210"/>
      <c r="H100" s="51"/>
      <c r="I100" s="210"/>
      <c r="J100" s="51"/>
      <c r="K100" s="362"/>
      <c r="L100" s="362"/>
      <c r="M100" s="383"/>
      <c r="N100" s="383"/>
      <c r="O100" s="395"/>
      <c r="P100" s="385"/>
      <c r="Q100" s="385"/>
      <c r="R100" s="385"/>
    </row>
    <row r="101" spans="1:24" x14ac:dyDescent="0.2">
      <c r="B101" s="1122"/>
      <c r="C101" s="1119" t="s">
        <v>189</v>
      </c>
      <c r="D101" s="1119"/>
      <c r="E101" s="1120" t="s">
        <v>194</v>
      </c>
      <c r="F101" s="1120"/>
      <c r="G101" s="210"/>
      <c r="H101" s="51"/>
      <c r="I101" s="210"/>
      <c r="J101" s="51"/>
      <c r="K101" s="362"/>
      <c r="L101" s="362"/>
      <c r="M101" s="383"/>
      <c r="N101" s="383"/>
      <c r="O101" s="395"/>
      <c r="P101" s="385"/>
      <c r="Q101" s="385"/>
      <c r="R101" s="385"/>
    </row>
    <row r="102" spans="1:24" x14ac:dyDescent="0.2">
      <c r="B102" s="1122"/>
      <c r="C102" s="1119" t="s">
        <v>206</v>
      </c>
      <c r="D102" s="1119"/>
      <c r="E102" s="1120" t="s">
        <v>194</v>
      </c>
      <c r="F102" s="1120"/>
      <c r="G102" s="210"/>
      <c r="H102" s="52"/>
      <c r="I102" s="210"/>
      <c r="J102" s="51"/>
      <c r="K102" s="362"/>
      <c r="L102" s="362"/>
      <c r="M102" s="383"/>
      <c r="N102" s="383"/>
      <c r="O102" s="396"/>
      <c r="P102" s="385"/>
      <c r="Q102" s="385"/>
      <c r="R102" s="385"/>
    </row>
    <row r="103" spans="1:24" x14ac:dyDescent="0.2">
      <c r="B103" s="1122"/>
      <c r="C103" s="1119" t="s">
        <v>207</v>
      </c>
      <c r="D103" s="1119"/>
      <c r="E103" s="1120" t="s">
        <v>194</v>
      </c>
      <c r="F103" s="1120"/>
      <c r="G103" s="210"/>
      <c r="H103" s="51"/>
      <c r="I103" s="210"/>
      <c r="J103" s="51"/>
      <c r="K103" s="362"/>
      <c r="L103" s="362"/>
      <c r="M103" s="1073" t="s">
        <v>255</v>
      </c>
      <c r="N103" s="383"/>
      <c r="O103" s="395"/>
      <c r="P103" s="385"/>
      <c r="Q103" s="385"/>
      <c r="R103" s="385"/>
    </row>
    <row r="104" spans="1:24" ht="14.45" customHeight="1" x14ac:dyDescent="0.2">
      <c r="B104" s="323"/>
      <c r="C104" s="1119" t="s">
        <v>208</v>
      </c>
      <c r="D104" s="1119"/>
      <c r="E104" s="1120" t="s">
        <v>194</v>
      </c>
      <c r="F104" s="1120"/>
      <c r="G104" s="210"/>
      <c r="H104" s="51"/>
      <c r="I104" s="210"/>
      <c r="J104" s="51"/>
      <c r="K104" s="362"/>
      <c r="L104" s="362"/>
      <c r="M104" s="1073"/>
      <c r="N104" s="512"/>
      <c r="O104" s="396"/>
      <c r="P104" s="385"/>
      <c r="Q104" s="385"/>
      <c r="R104" s="385"/>
    </row>
    <row r="105" spans="1:24" x14ac:dyDescent="0.2">
      <c r="B105" s="323"/>
      <c r="C105" s="1119" t="s">
        <v>209</v>
      </c>
      <c r="D105" s="1119"/>
      <c r="E105" s="1120" t="s">
        <v>194</v>
      </c>
      <c r="F105" s="1120"/>
      <c r="G105" s="210"/>
      <c r="H105" s="51"/>
      <c r="I105" s="210"/>
      <c r="J105" s="51"/>
      <c r="K105" s="362"/>
      <c r="L105" s="362"/>
      <c r="M105" s="1073"/>
      <c r="O105" s="396"/>
      <c r="P105" s="385"/>
      <c r="Q105" s="385"/>
      <c r="R105" s="385"/>
    </row>
    <row r="106" spans="1:24" x14ac:dyDescent="0.2">
      <c r="B106" s="323"/>
      <c r="C106" s="1119" t="s">
        <v>210</v>
      </c>
      <c r="D106" s="1119"/>
      <c r="E106" s="1120" t="s">
        <v>194</v>
      </c>
      <c r="F106" s="1120"/>
      <c r="G106" s="210"/>
      <c r="H106" s="51"/>
      <c r="I106" s="210"/>
      <c r="J106" s="51"/>
      <c r="K106" s="53" t="s">
        <v>109</v>
      </c>
      <c r="L106" s="53"/>
      <c r="M106" s="1073"/>
      <c r="O106" s="53" t="s">
        <v>111</v>
      </c>
      <c r="P106" s="385"/>
      <c r="Q106" s="385"/>
      <c r="R106" s="385"/>
    </row>
    <row r="107" spans="1:24" ht="15" customHeight="1" x14ac:dyDescent="0.2">
      <c r="B107" s="323"/>
      <c r="C107" s="1119" t="s">
        <v>86</v>
      </c>
      <c r="D107" s="1119"/>
      <c r="E107" s="1120" t="s">
        <v>194</v>
      </c>
      <c r="F107" s="1120"/>
      <c r="G107" s="210"/>
      <c r="H107" s="51"/>
      <c r="I107" s="210"/>
      <c r="J107" s="51"/>
      <c r="K107" s="11" t="s">
        <v>110</v>
      </c>
      <c r="L107" s="11"/>
      <c r="M107" s="1073"/>
      <c r="O107" s="271" t="s">
        <v>68</v>
      </c>
      <c r="P107" s="385"/>
      <c r="Q107" s="385"/>
      <c r="R107" s="385"/>
    </row>
    <row r="108" spans="1:24" ht="15" thickBot="1" x14ac:dyDescent="0.25">
      <c r="B108" s="324"/>
      <c r="C108" s="54"/>
      <c r="D108" s="1128" t="s">
        <v>20</v>
      </c>
      <c r="E108" s="1128"/>
      <c r="F108" s="55"/>
      <c r="G108" s="258" t="str">
        <f>IF((SUMIF(G99:G107,"&gt;0")-SUMIF(G99:G107,"&lt;0"))=0,"",SUM(G99:G107))</f>
        <v/>
      </c>
      <c r="H108" s="368"/>
      <c r="I108" s="258" t="str">
        <f>IF((SUMIF(I99:I107,"&gt;0")-SUMIF(I99:I107,"&lt;0"))=0,"",SUM(I99:I107))</f>
        <v/>
      </c>
      <c r="J108" s="2"/>
      <c r="K108" s="361" t="str">
        <f>IF(AND(I108="",G108=""),"",IF(G108="","",IF(G108&lt;I108,12,IF(I108="",12,24))))</f>
        <v/>
      </c>
      <c r="L108" s="365"/>
      <c r="M108" s="1073"/>
      <c r="O108" s="293" t="str">
        <f>IF(K108="","",IF(K108=12,G108/12,(G108+I108)/24))</f>
        <v/>
      </c>
      <c r="P108" s="385"/>
      <c r="Q108" s="385"/>
      <c r="R108" s="385"/>
    </row>
    <row r="109" spans="1:24" ht="16.5" thickTop="1" thickBot="1" x14ac:dyDescent="0.3">
      <c r="B109" s="324"/>
      <c r="C109" s="54"/>
      <c r="D109" s="406"/>
      <c r="E109" s="406"/>
      <c r="F109" s="406"/>
      <c r="G109" s="403"/>
      <c r="H109" s="403"/>
      <c r="I109" s="1132" t="s">
        <v>165</v>
      </c>
      <c r="J109" s="1132"/>
      <c r="K109" s="1132"/>
      <c r="L109" s="513"/>
      <c r="M109" s="1073"/>
      <c r="O109" s="411"/>
      <c r="P109" s="620"/>
      <c r="Q109" s="630" t="b">
        <f>IF(AND(H110="x",I112=""),(G102+G105)/12)</f>
        <v>0</v>
      </c>
      <c r="R109" s="630" t="b">
        <f>IF(AND(H111="x",H110="x",I112=""),G105/12)</f>
        <v>0</v>
      </c>
    </row>
    <row r="110" spans="1:24" ht="15.75" thickBot="1" x14ac:dyDescent="0.3">
      <c r="B110" s="324"/>
      <c r="C110" s="54"/>
      <c r="D110" s="1125" t="s">
        <v>185</v>
      </c>
      <c r="E110" s="1125"/>
      <c r="F110" s="1125"/>
      <c r="G110" s="1125"/>
      <c r="H110" s="414"/>
      <c r="I110" s="1132" t="s">
        <v>166</v>
      </c>
      <c r="J110" s="1132"/>
      <c r="K110" s="1132"/>
      <c r="L110" s="513"/>
      <c r="M110" s="1074"/>
      <c r="N110" s="415"/>
      <c r="O110" s="409">
        <f>IF(AND(H110="",H111="",I112=""),SUM(G102,G104,G105)/12,IF(AND(H110="x",H111="x",I112=""),R109,IF(AND(H110="x",I112=""),Q109,IF(AND(H111="x",I112=""),Q110,I112))))</f>
        <v>0</v>
      </c>
      <c r="P110" s="621"/>
      <c r="Q110" s="630" t="b">
        <f>IF(AND(H111="x",I112=""),(G104+G105)/12)</f>
        <v>0</v>
      </c>
      <c r="R110" s="630"/>
    </row>
    <row r="111" spans="1:24" s="380" customFormat="1" ht="17.45" customHeight="1" thickBot="1" x14ac:dyDescent="0.3">
      <c r="A111" s="378"/>
      <c r="B111" s="324"/>
      <c r="C111" s="54"/>
      <c r="D111" s="1125" t="s">
        <v>186</v>
      </c>
      <c r="E111" s="1125"/>
      <c r="F111" s="1125"/>
      <c r="G111" s="1125"/>
      <c r="H111" s="416"/>
      <c r="I111" s="399"/>
      <c r="J111" s="399"/>
      <c r="K111" s="521" t="s">
        <v>29</v>
      </c>
      <c r="L111" s="521"/>
      <c r="M111" s="562"/>
      <c r="N111" s="514"/>
      <c r="O111" s="410" t="str">
        <f>IF(O108="","",IF(M111="X","",O108-O109-O110))</f>
        <v/>
      </c>
      <c r="P111" s="385"/>
      <c r="Q111" s="385"/>
      <c r="R111" s="385"/>
      <c r="S111" s="385"/>
      <c r="T111" s="385"/>
      <c r="U111" s="385"/>
      <c r="V111" s="385"/>
      <c r="W111" s="385"/>
      <c r="X111" s="385"/>
    </row>
    <row r="112" spans="1:24" s="380" customFormat="1" ht="19.149999999999999" customHeight="1" x14ac:dyDescent="0.25">
      <c r="A112" s="378"/>
      <c r="B112" s="1125" t="s">
        <v>187</v>
      </c>
      <c r="C112" s="1131"/>
      <c r="D112" s="1131"/>
      <c r="E112" s="1131"/>
      <c r="F112" s="1131"/>
      <c r="G112" s="1131"/>
      <c r="H112" s="1131"/>
      <c r="I112" s="417"/>
      <c r="J112" s="403"/>
      <c r="K112" s="181"/>
      <c r="L112" s="181"/>
      <c r="M112" s="181"/>
      <c r="N112" s="181"/>
      <c r="O112" s="272"/>
      <c r="P112" s="385"/>
      <c r="Q112" s="385"/>
      <c r="R112" s="385"/>
      <c r="S112" s="385"/>
      <c r="T112" s="385"/>
      <c r="U112" s="385"/>
      <c r="V112" s="385"/>
      <c r="W112" s="385"/>
      <c r="X112" s="385"/>
    </row>
    <row r="113" spans="1:24" s="380" customFormat="1" ht="4.9000000000000004" customHeight="1" x14ac:dyDescent="0.25">
      <c r="A113" s="378"/>
      <c r="B113" s="325"/>
      <c r="C113" s="257"/>
      <c r="D113" s="387"/>
      <c r="E113" s="387"/>
      <c r="F113" s="387"/>
      <c r="G113" s="400"/>
      <c r="H113" s="400"/>
      <c r="I113" s="400"/>
      <c r="J113" s="400"/>
      <c r="K113" s="401"/>
      <c r="L113" s="401"/>
      <c r="M113" s="401"/>
      <c r="N113" s="401"/>
      <c r="O113" s="327"/>
      <c r="P113" s="385"/>
      <c r="Q113" s="385"/>
      <c r="R113" s="385"/>
      <c r="S113" s="385"/>
      <c r="T113" s="385"/>
      <c r="U113" s="385"/>
      <c r="V113" s="385"/>
      <c r="W113" s="385"/>
      <c r="X113" s="385"/>
    </row>
    <row r="114" spans="1:24" s="380" customFormat="1" ht="15" customHeight="1" x14ac:dyDescent="0.25">
      <c r="A114" s="378"/>
      <c r="B114" s="326" t="s">
        <v>34</v>
      </c>
      <c r="C114" s="56"/>
      <c r="D114" s="402" t="s">
        <v>212</v>
      </c>
      <c r="E114" s="53" t="s">
        <v>85</v>
      </c>
      <c r="F114" s="53"/>
      <c r="G114" s="273"/>
      <c r="H114" s="368"/>
      <c r="I114" s="273"/>
      <c r="J114" s="403"/>
      <c r="K114" s="181"/>
      <c r="L114" s="181"/>
      <c r="M114" s="181"/>
      <c r="N114" s="181"/>
      <c r="O114" s="272"/>
      <c r="P114" s="385"/>
      <c r="Q114" s="385"/>
      <c r="R114" s="385"/>
      <c r="S114" s="385"/>
      <c r="T114" s="385"/>
      <c r="U114" s="385"/>
      <c r="V114" s="385"/>
      <c r="W114" s="385"/>
      <c r="X114" s="385"/>
    </row>
    <row r="115" spans="1:24" s="380" customFormat="1" x14ac:dyDescent="0.2">
      <c r="A115" s="378"/>
      <c r="B115" s="1126"/>
      <c r="C115" s="1126"/>
      <c r="D115" s="1126"/>
      <c r="E115" s="1126"/>
      <c r="F115" s="1126"/>
      <c r="G115" s="1126"/>
      <c r="H115" s="1126"/>
      <c r="I115" s="1126"/>
      <c r="J115" s="1126"/>
      <c r="K115" s="1126"/>
      <c r="L115" s="1126"/>
      <c r="M115" s="1126"/>
      <c r="N115" s="1126"/>
      <c r="O115" s="1126"/>
      <c r="P115" s="385"/>
      <c r="Q115" s="385"/>
      <c r="R115" s="385"/>
      <c r="S115" s="385"/>
      <c r="T115" s="385"/>
      <c r="U115" s="385"/>
      <c r="V115" s="385"/>
      <c r="W115" s="385"/>
      <c r="X115" s="385"/>
    </row>
    <row r="116" spans="1:24" s="380" customFormat="1" x14ac:dyDescent="0.2">
      <c r="A116" s="378"/>
      <c r="B116" s="1126"/>
      <c r="C116" s="1126"/>
      <c r="D116" s="1126"/>
      <c r="E116" s="1126"/>
      <c r="F116" s="1126"/>
      <c r="G116" s="1126"/>
      <c r="H116" s="1126"/>
      <c r="I116" s="1126"/>
      <c r="J116" s="1126"/>
      <c r="K116" s="1126"/>
      <c r="L116" s="1126"/>
      <c r="M116" s="1126"/>
      <c r="N116" s="1126"/>
      <c r="O116" s="1126"/>
      <c r="P116" s="385"/>
      <c r="Q116" s="385"/>
      <c r="R116" s="385"/>
      <c r="S116" s="385"/>
      <c r="T116" s="385"/>
      <c r="U116" s="385"/>
      <c r="V116" s="385"/>
      <c r="W116" s="385"/>
      <c r="X116" s="385"/>
    </row>
    <row r="117" spans="1:24" s="380" customFormat="1" ht="31.9" customHeight="1" x14ac:dyDescent="0.2">
      <c r="A117" s="378"/>
      <c r="B117" s="1126"/>
      <c r="C117" s="1126"/>
      <c r="D117" s="1126"/>
      <c r="E117" s="1126"/>
      <c r="F117" s="1126"/>
      <c r="G117" s="1126"/>
      <c r="H117" s="1126"/>
      <c r="I117" s="1126"/>
      <c r="J117" s="1126"/>
      <c r="K117" s="1126"/>
      <c r="L117" s="1126"/>
      <c r="M117" s="1126"/>
      <c r="N117" s="1126"/>
      <c r="O117" s="1126"/>
      <c r="P117" s="385"/>
      <c r="Q117" s="385"/>
      <c r="R117" s="385"/>
      <c r="S117" s="385"/>
      <c r="T117" s="385"/>
      <c r="U117" s="385"/>
      <c r="V117" s="385"/>
      <c r="W117" s="385"/>
      <c r="X117" s="385"/>
    </row>
    <row r="118" spans="1:24" s="380" customFormat="1" ht="19.899999999999999" customHeight="1" x14ac:dyDescent="0.2">
      <c r="A118" s="378"/>
      <c r="B118" s="1127" t="s">
        <v>154</v>
      </c>
      <c r="C118" s="1127"/>
      <c r="D118" s="1127"/>
      <c r="E118" s="1127"/>
      <c r="F118" s="1127"/>
      <c r="G118" s="1127"/>
      <c r="H118" s="1127"/>
      <c r="I118" s="1127"/>
      <c r="J118" s="1127"/>
      <c r="K118" s="1127"/>
      <c r="L118" s="1127"/>
      <c r="M118" s="1127"/>
      <c r="N118" s="1127"/>
      <c r="O118" s="1127"/>
      <c r="P118" s="385"/>
      <c r="Q118" s="385"/>
      <c r="R118" s="385"/>
      <c r="S118" s="385"/>
      <c r="T118" s="385"/>
      <c r="U118" s="385"/>
      <c r="V118" s="385"/>
      <c r="W118" s="385"/>
      <c r="X118" s="385"/>
    </row>
    <row r="119" spans="1:24" s="385" customFormat="1" ht="4.1500000000000004" customHeight="1" x14ac:dyDescent="0.2">
      <c r="A119" s="378"/>
      <c r="B119" s="378"/>
      <c r="C119" s="378"/>
      <c r="D119" s="378"/>
      <c r="E119" s="378"/>
      <c r="F119" s="378"/>
      <c r="G119" s="378"/>
      <c r="H119" s="378"/>
      <c r="I119" s="378"/>
      <c r="J119" s="378"/>
      <c r="K119" s="378"/>
      <c r="L119" s="378"/>
      <c r="M119" s="378"/>
      <c r="N119" s="378"/>
      <c r="O119" s="378"/>
    </row>
    <row r="120" spans="1:24" ht="21" customHeight="1" x14ac:dyDescent="0.25">
      <c r="B120" s="1121"/>
      <c r="C120" s="1121"/>
      <c r="D120" s="1121"/>
      <c r="E120" s="1121"/>
      <c r="F120" s="388" t="s">
        <v>103</v>
      </c>
      <c r="G120" s="389">
        <f>Input!$C$9</f>
        <v>2023</v>
      </c>
      <c r="H120" s="388" t="s">
        <v>103</v>
      </c>
      <c r="I120" s="390">
        <f>G120-1</f>
        <v>2022</v>
      </c>
      <c r="J120" s="266"/>
      <c r="K120" s="391"/>
      <c r="L120" s="391"/>
      <c r="M120" s="266"/>
      <c r="N120" s="266"/>
      <c r="O120" s="392"/>
      <c r="P120" s="385"/>
      <c r="Q120" s="385"/>
      <c r="R120" s="385"/>
    </row>
    <row r="121" spans="1:24" ht="6.6" customHeight="1" x14ac:dyDescent="0.2">
      <c r="B121" s="1121"/>
      <c r="C121" s="1121"/>
      <c r="D121" s="1121"/>
      <c r="E121" s="1121"/>
      <c r="F121" s="393"/>
      <c r="G121" s="394"/>
      <c r="H121" s="266"/>
      <c r="I121" s="394"/>
      <c r="J121" s="266"/>
      <c r="K121" s="391"/>
      <c r="L121" s="391"/>
      <c r="M121" s="266"/>
      <c r="N121" s="266"/>
      <c r="O121" s="392"/>
      <c r="P121" s="385"/>
      <c r="Q121" s="385"/>
      <c r="R121" s="385"/>
    </row>
    <row r="122" spans="1:24" x14ac:dyDescent="0.2">
      <c r="B122" s="322" t="s">
        <v>132</v>
      </c>
      <c r="C122" s="1119" t="s">
        <v>196</v>
      </c>
      <c r="D122" s="1119"/>
      <c r="E122" s="1120" t="s">
        <v>194</v>
      </c>
      <c r="F122" s="1120"/>
      <c r="G122" s="209"/>
      <c r="H122" s="51"/>
      <c r="I122" s="209"/>
      <c r="J122" s="51"/>
      <c r="K122" s="362"/>
      <c r="L122" s="362"/>
      <c r="M122" s="383"/>
      <c r="N122" s="383"/>
      <c r="O122" s="395"/>
      <c r="P122" s="385"/>
      <c r="Q122" s="385"/>
      <c r="R122" s="385"/>
    </row>
    <row r="123" spans="1:24" x14ac:dyDescent="0.2">
      <c r="B123" s="1122"/>
      <c r="C123" s="1119" t="s">
        <v>188</v>
      </c>
      <c r="D123" s="1119"/>
      <c r="E123" s="1120" t="s">
        <v>195</v>
      </c>
      <c r="F123" s="1120"/>
      <c r="G123" s="210"/>
      <c r="H123" s="51"/>
      <c r="I123" s="210"/>
      <c r="J123" s="51"/>
      <c r="K123" s="362"/>
      <c r="L123" s="362"/>
      <c r="M123" s="383"/>
      <c r="N123" s="383"/>
      <c r="O123" s="395"/>
      <c r="P123" s="385"/>
      <c r="Q123" s="385"/>
      <c r="R123" s="385"/>
    </row>
    <row r="124" spans="1:24" x14ac:dyDescent="0.2">
      <c r="B124" s="1122"/>
      <c r="C124" s="1119" t="s">
        <v>189</v>
      </c>
      <c r="D124" s="1119"/>
      <c r="E124" s="1120" t="s">
        <v>194</v>
      </c>
      <c r="F124" s="1120"/>
      <c r="G124" s="210"/>
      <c r="H124" s="51"/>
      <c r="I124" s="210"/>
      <c r="J124" s="51"/>
      <c r="K124" s="362"/>
      <c r="L124" s="362"/>
      <c r="M124" s="383"/>
      <c r="N124" s="383"/>
      <c r="O124" s="395"/>
      <c r="P124" s="385"/>
      <c r="Q124" s="385"/>
      <c r="R124" s="385"/>
    </row>
    <row r="125" spans="1:24" x14ac:dyDescent="0.2">
      <c r="B125" s="1122"/>
      <c r="C125" s="1119" t="s">
        <v>206</v>
      </c>
      <c r="D125" s="1119"/>
      <c r="E125" s="1120" t="s">
        <v>194</v>
      </c>
      <c r="F125" s="1120"/>
      <c r="G125" s="210"/>
      <c r="H125" s="52"/>
      <c r="I125" s="210"/>
      <c r="J125" s="51"/>
      <c r="K125" s="362"/>
      <c r="L125" s="362"/>
      <c r="M125" s="383"/>
      <c r="N125" s="383"/>
      <c r="O125" s="396"/>
      <c r="P125" s="385"/>
      <c r="Q125" s="385"/>
      <c r="R125" s="385"/>
    </row>
    <row r="126" spans="1:24" x14ac:dyDescent="0.2">
      <c r="B126" s="1122"/>
      <c r="C126" s="1119" t="s">
        <v>207</v>
      </c>
      <c r="D126" s="1119"/>
      <c r="E126" s="1120" t="s">
        <v>194</v>
      </c>
      <c r="F126" s="1120"/>
      <c r="G126" s="210"/>
      <c r="H126" s="51"/>
      <c r="I126" s="210"/>
      <c r="J126" s="51"/>
      <c r="K126" s="362"/>
      <c r="L126" s="362"/>
      <c r="M126" s="1073" t="s">
        <v>255</v>
      </c>
      <c r="N126" s="383"/>
      <c r="O126" s="395"/>
      <c r="P126" s="385"/>
      <c r="Q126" s="385"/>
      <c r="R126" s="385"/>
    </row>
    <row r="127" spans="1:24" ht="14.45" customHeight="1" x14ac:dyDescent="0.2">
      <c r="B127" s="323"/>
      <c r="C127" s="1119" t="s">
        <v>208</v>
      </c>
      <c r="D127" s="1119"/>
      <c r="E127" s="1120" t="s">
        <v>194</v>
      </c>
      <c r="F127" s="1120"/>
      <c r="G127" s="210"/>
      <c r="H127" s="51"/>
      <c r="I127" s="210"/>
      <c r="J127" s="51"/>
      <c r="K127" s="362"/>
      <c r="L127" s="362"/>
      <c r="M127" s="1073"/>
      <c r="N127" s="512"/>
      <c r="O127" s="396"/>
      <c r="P127" s="385"/>
      <c r="Q127" s="385"/>
      <c r="R127" s="385"/>
    </row>
    <row r="128" spans="1:24" x14ac:dyDescent="0.2">
      <c r="B128" s="323"/>
      <c r="C128" s="1119" t="s">
        <v>209</v>
      </c>
      <c r="D128" s="1119"/>
      <c r="E128" s="1120" t="s">
        <v>194</v>
      </c>
      <c r="F128" s="1120"/>
      <c r="G128" s="210"/>
      <c r="H128" s="51"/>
      <c r="I128" s="210"/>
      <c r="J128" s="51"/>
      <c r="K128" s="362"/>
      <c r="L128" s="362"/>
      <c r="M128" s="1073"/>
      <c r="O128" s="396"/>
      <c r="P128" s="385"/>
      <c r="Q128" s="385"/>
      <c r="R128" s="385"/>
    </row>
    <row r="129" spans="1:24" x14ac:dyDescent="0.2">
      <c r="B129" s="323"/>
      <c r="C129" s="1119" t="s">
        <v>210</v>
      </c>
      <c r="D129" s="1119"/>
      <c r="E129" s="1120" t="s">
        <v>194</v>
      </c>
      <c r="F129" s="1120"/>
      <c r="G129" s="210"/>
      <c r="H129" s="51"/>
      <c r="I129" s="210"/>
      <c r="J129" s="51"/>
      <c r="K129" s="53" t="s">
        <v>109</v>
      </c>
      <c r="L129" s="53"/>
      <c r="M129" s="1073"/>
      <c r="O129" s="53" t="s">
        <v>111</v>
      </c>
      <c r="P129" s="385"/>
      <c r="Q129" s="385"/>
      <c r="R129" s="385"/>
    </row>
    <row r="130" spans="1:24" ht="15" customHeight="1" x14ac:dyDescent="0.2">
      <c r="B130" s="323"/>
      <c r="C130" s="1119" t="s">
        <v>86</v>
      </c>
      <c r="D130" s="1119"/>
      <c r="E130" s="1120" t="s">
        <v>194</v>
      </c>
      <c r="F130" s="1120"/>
      <c r="G130" s="210"/>
      <c r="H130" s="51"/>
      <c r="I130" s="210"/>
      <c r="J130" s="51"/>
      <c r="K130" s="11" t="s">
        <v>110</v>
      </c>
      <c r="L130" s="11"/>
      <c r="M130" s="1073"/>
      <c r="O130" s="271" t="s">
        <v>68</v>
      </c>
      <c r="P130" s="385"/>
      <c r="Q130" s="385"/>
      <c r="R130" s="385"/>
    </row>
    <row r="131" spans="1:24" ht="15" thickBot="1" x14ac:dyDescent="0.25">
      <c r="B131" s="324"/>
      <c r="C131" s="54"/>
      <c r="D131" s="1128" t="s">
        <v>20</v>
      </c>
      <c r="E131" s="1128"/>
      <c r="F131" s="55"/>
      <c r="G131" s="258" t="str">
        <f>IF((SUMIF(G122:G130,"&gt;0")-SUMIF(G122:G130,"&lt;0"))=0,"",SUM(G122:G130))</f>
        <v/>
      </c>
      <c r="H131" s="368"/>
      <c r="I131" s="258" t="str">
        <f>IF((SUMIF(I122:I130,"&gt;0")-SUMIF(I122:I130,"&lt;0"))=0,"",SUM(I122:I130))</f>
        <v/>
      </c>
      <c r="J131" s="2"/>
      <c r="K131" s="361" t="str">
        <f>IF(AND(I131="",G131=""),"",IF(G131="","",IF(G131&lt;I131,12,IF(I131="",12,24))))</f>
        <v/>
      </c>
      <c r="L131" s="365"/>
      <c r="M131" s="1073"/>
      <c r="O131" s="293" t="str">
        <f>IF(K131="","",IF(K131=12,G131/12,(G131+I131)/24))</f>
        <v/>
      </c>
      <c r="P131" s="385"/>
      <c r="Q131" s="385"/>
      <c r="R131" s="385"/>
    </row>
    <row r="132" spans="1:24" ht="16.5" thickTop="1" thickBot="1" x14ac:dyDescent="0.3">
      <c r="B132" s="324"/>
      <c r="C132" s="54"/>
      <c r="D132" s="406"/>
      <c r="E132" s="406"/>
      <c r="F132" s="406"/>
      <c r="G132" s="403"/>
      <c r="H132" s="403"/>
      <c r="I132" s="1132" t="s">
        <v>165</v>
      </c>
      <c r="J132" s="1132"/>
      <c r="K132" s="1132"/>
      <c r="L132" s="513"/>
      <c r="M132" s="1073"/>
      <c r="O132" s="411"/>
      <c r="P132" s="620"/>
      <c r="Q132" s="630" t="b">
        <f>IF(AND(H133="x",I135=""),(G125+G128)/12)</f>
        <v>0</v>
      </c>
      <c r="R132" s="630" t="b">
        <f>IF(AND(H134="x",H133="x",I135=""),G128/12)</f>
        <v>0</v>
      </c>
    </row>
    <row r="133" spans="1:24" ht="15.75" thickBot="1" x14ac:dyDescent="0.3">
      <c r="B133" s="324"/>
      <c r="C133" s="54"/>
      <c r="D133" s="1125" t="s">
        <v>185</v>
      </c>
      <c r="E133" s="1125"/>
      <c r="F133" s="1125"/>
      <c r="G133" s="1125"/>
      <c r="H133" s="414"/>
      <c r="I133" s="1132" t="s">
        <v>166</v>
      </c>
      <c r="J133" s="1132"/>
      <c r="K133" s="1132"/>
      <c r="L133" s="513"/>
      <c r="M133" s="1074"/>
      <c r="N133" s="415"/>
      <c r="O133" s="409">
        <f>IF(AND(H133="",H134="",I135=""),SUM(G125,G127,G128)/12,IF(AND(H133="x",H134="x",I135=""),R132,IF(AND(H133="x",I135=""),Q132,IF(AND(H134="x",I135=""),Q133,I135))))</f>
        <v>0</v>
      </c>
      <c r="P133" s="621"/>
      <c r="Q133" s="630" t="b">
        <f>IF(AND(H134="x",I135=""),(G127+G128)/12)</f>
        <v>0</v>
      </c>
      <c r="R133" s="630"/>
    </row>
    <row r="134" spans="1:24" s="380" customFormat="1" ht="17.45" customHeight="1" thickBot="1" x14ac:dyDescent="0.3">
      <c r="A134" s="378"/>
      <c r="B134" s="324"/>
      <c r="C134" s="54"/>
      <c r="D134" s="1125" t="s">
        <v>186</v>
      </c>
      <c r="E134" s="1125"/>
      <c r="F134" s="1125"/>
      <c r="G134" s="1125"/>
      <c r="H134" s="416"/>
      <c r="I134" s="399"/>
      <c r="J134" s="399"/>
      <c r="K134" s="521" t="s">
        <v>29</v>
      </c>
      <c r="L134" s="521"/>
      <c r="M134" s="562"/>
      <c r="N134" s="514"/>
      <c r="O134" s="410" t="str">
        <f>IF(O131="","",IF(M134="X","",O131-O132-O133))</f>
        <v/>
      </c>
      <c r="P134" s="385"/>
      <c r="Q134" s="385"/>
      <c r="R134" s="385"/>
      <c r="S134" s="385"/>
      <c r="T134" s="385"/>
      <c r="U134" s="385"/>
      <c r="V134" s="385"/>
      <c r="W134" s="385"/>
      <c r="X134" s="385"/>
    </row>
    <row r="135" spans="1:24" s="380" customFormat="1" ht="19.149999999999999" customHeight="1" x14ac:dyDescent="0.25">
      <c r="A135" s="378"/>
      <c r="B135" s="1125" t="s">
        <v>187</v>
      </c>
      <c r="C135" s="1131"/>
      <c r="D135" s="1131"/>
      <c r="E135" s="1131"/>
      <c r="F135" s="1131"/>
      <c r="G135" s="1131"/>
      <c r="H135" s="1131"/>
      <c r="I135" s="417"/>
      <c r="J135" s="403"/>
      <c r="K135" s="181"/>
      <c r="L135" s="181"/>
      <c r="M135" s="181"/>
      <c r="N135" s="181"/>
      <c r="O135" s="272"/>
      <c r="P135" s="385"/>
      <c r="Q135" s="385"/>
      <c r="R135" s="385"/>
      <c r="S135" s="385"/>
      <c r="T135" s="385"/>
      <c r="U135" s="385"/>
      <c r="V135" s="385"/>
      <c r="W135" s="385"/>
      <c r="X135" s="385"/>
    </row>
    <row r="136" spans="1:24" s="380" customFormat="1" ht="3" customHeight="1" x14ac:dyDescent="0.25">
      <c r="A136" s="378"/>
      <c r="B136" s="325"/>
      <c r="C136" s="257"/>
      <c r="D136" s="387"/>
      <c r="E136" s="387"/>
      <c r="F136" s="387"/>
      <c r="G136" s="400"/>
      <c r="H136" s="400"/>
      <c r="I136" s="400"/>
      <c r="J136" s="400"/>
      <c r="K136" s="401"/>
      <c r="L136" s="401"/>
      <c r="M136" s="401"/>
      <c r="N136" s="401"/>
      <c r="O136" s="327"/>
      <c r="P136" s="385"/>
      <c r="Q136" s="385"/>
      <c r="R136" s="385"/>
      <c r="S136" s="385"/>
      <c r="T136" s="385"/>
      <c r="U136" s="385"/>
      <c r="V136" s="385"/>
      <c r="W136" s="385"/>
      <c r="X136" s="385"/>
    </row>
    <row r="137" spans="1:24" s="380" customFormat="1" ht="15" customHeight="1" x14ac:dyDescent="0.25">
      <c r="A137" s="378"/>
      <c r="B137" s="326" t="s">
        <v>34</v>
      </c>
      <c r="C137" s="56"/>
      <c r="D137" s="402" t="s">
        <v>212</v>
      </c>
      <c r="E137" s="53" t="s">
        <v>85</v>
      </c>
      <c r="F137" s="53"/>
      <c r="G137" s="273"/>
      <c r="H137" s="368"/>
      <c r="I137" s="273"/>
      <c r="J137" s="403"/>
      <c r="K137" s="181"/>
      <c r="L137" s="181"/>
      <c r="M137" s="181"/>
      <c r="N137" s="181"/>
      <c r="O137" s="272"/>
      <c r="P137" s="385"/>
      <c r="Q137" s="385"/>
      <c r="R137" s="385"/>
      <c r="S137" s="385"/>
      <c r="T137" s="385"/>
      <c r="U137" s="385"/>
      <c r="V137" s="385"/>
      <c r="W137" s="385"/>
      <c r="X137" s="385"/>
    </row>
    <row r="138" spans="1:24" s="380" customFormat="1" x14ac:dyDescent="0.2">
      <c r="A138" s="378"/>
      <c r="B138" s="1126"/>
      <c r="C138" s="1126"/>
      <c r="D138" s="1126"/>
      <c r="E138" s="1126"/>
      <c r="F138" s="1126"/>
      <c r="G138" s="1126"/>
      <c r="H138" s="1126"/>
      <c r="I138" s="1126"/>
      <c r="J138" s="1126"/>
      <c r="K138" s="1126"/>
      <c r="L138" s="1126"/>
      <c r="M138" s="1126"/>
      <c r="N138" s="1126"/>
      <c r="O138" s="1126"/>
      <c r="P138" s="385"/>
      <c r="Q138" s="385"/>
      <c r="R138" s="385"/>
      <c r="S138" s="385"/>
      <c r="T138" s="385"/>
      <c r="U138" s="385"/>
      <c r="V138" s="385"/>
      <c r="W138" s="385"/>
      <c r="X138" s="385"/>
    </row>
    <row r="139" spans="1:24" s="380" customFormat="1" x14ac:dyDescent="0.2">
      <c r="A139" s="378"/>
      <c r="B139" s="1126"/>
      <c r="C139" s="1126"/>
      <c r="D139" s="1126"/>
      <c r="E139" s="1126"/>
      <c r="F139" s="1126"/>
      <c r="G139" s="1126"/>
      <c r="H139" s="1126"/>
      <c r="I139" s="1126"/>
      <c r="J139" s="1126"/>
      <c r="K139" s="1126"/>
      <c r="L139" s="1126"/>
      <c r="M139" s="1126"/>
      <c r="N139" s="1126"/>
      <c r="O139" s="1126"/>
      <c r="P139" s="385"/>
      <c r="Q139" s="385"/>
      <c r="R139" s="385"/>
      <c r="S139" s="385"/>
      <c r="T139" s="385"/>
      <c r="U139" s="385"/>
      <c r="V139" s="385"/>
      <c r="W139" s="385"/>
      <c r="X139" s="385"/>
    </row>
    <row r="140" spans="1:24" s="380" customFormat="1" ht="25.9" customHeight="1" x14ac:dyDescent="0.2">
      <c r="A140" s="378"/>
      <c r="B140" s="1126"/>
      <c r="C140" s="1126"/>
      <c r="D140" s="1126"/>
      <c r="E140" s="1126"/>
      <c r="F140" s="1126"/>
      <c r="G140" s="1126"/>
      <c r="H140" s="1126"/>
      <c r="I140" s="1126"/>
      <c r="J140" s="1126"/>
      <c r="K140" s="1126"/>
      <c r="L140" s="1126"/>
      <c r="M140" s="1126"/>
      <c r="N140" s="1126"/>
      <c r="O140" s="1126"/>
      <c r="P140" s="385"/>
      <c r="Q140" s="385"/>
      <c r="R140" s="385"/>
      <c r="S140" s="385"/>
      <c r="T140" s="385"/>
      <c r="U140" s="385"/>
      <c r="V140" s="385"/>
      <c r="W140" s="385"/>
      <c r="X140" s="385"/>
    </row>
    <row r="141" spans="1:24" s="380" customFormat="1" ht="19.899999999999999" customHeight="1" x14ac:dyDescent="0.2">
      <c r="A141" s="378"/>
      <c r="B141" s="1127" t="s">
        <v>154</v>
      </c>
      <c r="C141" s="1127"/>
      <c r="D141" s="1127"/>
      <c r="E141" s="1127"/>
      <c r="F141" s="1127"/>
      <c r="G141" s="1127"/>
      <c r="H141" s="1127"/>
      <c r="I141" s="1127"/>
      <c r="J141" s="1127"/>
      <c r="K141" s="1127"/>
      <c r="L141" s="1127"/>
      <c r="M141" s="1127"/>
      <c r="N141" s="1127"/>
      <c r="O141" s="1127"/>
      <c r="P141" s="385"/>
      <c r="Q141" s="385"/>
      <c r="R141" s="385"/>
      <c r="S141" s="378"/>
      <c r="T141" s="378"/>
      <c r="U141" s="385"/>
      <c r="V141" s="385"/>
      <c r="W141" s="385"/>
      <c r="X141" s="385"/>
    </row>
    <row r="142" spans="1:24" s="378" customFormat="1" ht="4.9000000000000004" customHeight="1" x14ac:dyDescent="0.25">
      <c r="B142" s="430"/>
      <c r="C142" s="430"/>
      <c r="D142" s="430"/>
      <c r="E142" s="431"/>
      <c r="F142" s="431"/>
      <c r="G142" s="385"/>
      <c r="H142" s="385"/>
      <c r="J142" s="432"/>
      <c r="K142" s="433"/>
      <c r="L142" s="433"/>
      <c r="M142" s="433"/>
      <c r="N142" s="433"/>
      <c r="O142" s="434"/>
      <c r="P142" s="384"/>
      <c r="Q142" s="384"/>
      <c r="R142" s="384"/>
      <c r="S142" s="432"/>
      <c r="T142" s="432"/>
    </row>
    <row r="143" spans="1:24" ht="21" customHeight="1" x14ac:dyDescent="0.25">
      <c r="B143" s="1121"/>
      <c r="C143" s="1121"/>
      <c r="D143" s="1121"/>
      <c r="E143" s="1121"/>
      <c r="F143" s="388" t="s">
        <v>103</v>
      </c>
      <c r="G143" s="389">
        <f>Input!$C$9</f>
        <v>2023</v>
      </c>
      <c r="H143" s="388" t="s">
        <v>103</v>
      </c>
      <c r="I143" s="390">
        <f>G143-1</f>
        <v>2022</v>
      </c>
      <c r="J143" s="266"/>
      <c r="K143" s="391"/>
      <c r="L143" s="391"/>
      <c r="M143" s="266"/>
      <c r="N143" s="266"/>
      <c r="O143" s="392"/>
      <c r="P143" s="385"/>
      <c r="Q143" s="385"/>
      <c r="R143" s="385"/>
    </row>
    <row r="144" spans="1:24" ht="6.6" customHeight="1" x14ac:dyDescent="0.2">
      <c r="B144" s="1121"/>
      <c r="C144" s="1121"/>
      <c r="D144" s="1121"/>
      <c r="E144" s="1121"/>
      <c r="F144" s="393"/>
      <c r="G144" s="394"/>
      <c r="H144" s="266"/>
      <c r="I144" s="394"/>
      <c r="J144" s="266"/>
      <c r="K144" s="391"/>
      <c r="L144" s="391"/>
      <c r="M144" s="266"/>
      <c r="N144" s="266"/>
      <c r="O144" s="392"/>
      <c r="P144" s="385"/>
      <c r="Q144" s="385"/>
      <c r="R144" s="385"/>
    </row>
    <row r="145" spans="1:24" x14ac:dyDescent="0.2">
      <c r="B145" s="322" t="s">
        <v>132</v>
      </c>
      <c r="C145" s="1119" t="s">
        <v>196</v>
      </c>
      <c r="D145" s="1119"/>
      <c r="E145" s="1120" t="s">
        <v>194</v>
      </c>
      <c r="F145" s="1120"/>
      <c r="G145" s="209"/>
      <c r="H145" s="51"/>
      <c r="I145" s="209"/>
      <c r="J145" s="51"/>
      <c r="K145" s="362"/>
      <c r="L145" s="362"/>
      <c r="M145" s="383"/>
      <c r="N145" s="383"/>
      <c r="O145" s="395"/>
      <c r="P145" s="385"/>
      <c r="Q145" s="385"/>
      <c r="R145" s="385"/>
    </row>
    <row r="146" spans="1:24" x14ac:dyDescent="0.2">
      <c r="B146" s="1122"/>
      <c r="C146" s="1119" t="s">
        <v>188</v>
      </c>
      <c r="D146" s="1119"/>
      <c r="E146" s="1120" t="s">
        <v>195</v>
      </c>
      <c r="F146" s="1120"/>
      <c r="G146" s="210"/>
      <c r="H146" s="51"/>
      <c r="I146" s="210"/>
      <c r="J146" s="51"/>
      <c r="K146" s="362"/>
      <c r="L146" s="362"/>
      <c r="M146" s="383"/>
      <c r="N146" s="383"/>
      <c r="O146" s="395"/>
      <c r="P146" s="385"/>
      <c r="Q146" s="385"/>
      <c r="R146" s="385"/>
    </row>
    <row r="147" spans="1:24" x14ac:dyDescent="0.2">
      <c r="B147" s="1122"/>
      <c r="C147" s="1119" t="s">
        <v>189</v>
      </c>
      <c r="D147" s="1119"/>
      <c r="E147" s="1120" t="s">
        <v>194</v>
      </c>
      <c r="F147" s="1120"/>
      <c r="G147" s="210"/>
      <c r="H147" s="51"/>
      <c r="I147" s="210"/>
      <c r="J147" s="51"/>
      <c r="K147" s="362"/>
      <c r="L147" s="362"/>
      <c r="M147" s="383"/>
      <c r="N147" s="383"/>
      <c r="O147" s="395"/>
      <c r="P147" s="385"/>
      <c r="Q147" s="385"/>
      <c r="R147" s="385"/>
    </row>
    <row r="148" spans="1:24" x14ac:dyDescent="0.2">
      <c r="B148" s="1122"/>
      <c r="C148" s="1119" t="s">
        <v>206</v>
      </c>
      <c r="D148" s="1119"/>
      <c r="E148" s="1120" t="s">
        <v>194</v>
      </c>
      <c r="F148" s="1120"/>
      <c r="G148" s="210"/>
      <c r="H148" s="52"/>
      <c r="I148" s="210"/>
      <c r="J148" s="51"/>
      <c r="K148" s="362"/>
      <c r="L148" s="362"/>
      <c r="M148" s="383"/>
      <c r="N148" s="383"/>
      <c r="O148" s="396"/>
      <c r="P148" s="385"/>
      <c r="Q148" s="385"/>
      <c r="R148" s="385"/>
    </row>
    <row r="149" spans="1:24" x14ac:dyDescent="0.2">
      <c r="B149" s="1122"/>
      <c r="C149" s="1119" t="s">
        <v>207</v>
      </c>
      <c r="D149" s="1119"/>
      <c r="E149" s="1120" t="s">
        <v>194</v>
      </c>
      <c r="F149" s="1120"/>
      <c r="G149" s="210"/>
      <c r="H149" s="51"/>
      <c r="I149" s="210"/>
      <c r="J149" s="51"/>
      <c r="K149" s="362"/>
      <c r="L149" s="362"/>
      <c r="M149" s="1073" t="s">
        <v>255</v>
      </c>
      <c r="N149" s="383"/>
      <c r="O149" s="395"/>
      <c r="P149" s="385"/>
      <c r="Q149" s="385"/>
      <c r="R149" s="385"/>
    </row>
    <row r="150" spans="1:24" ht="14.45" customHeight="1" x14ac:dyDescent="0.2">
      <c r="B150" s="323"/>
      <c r="C150" s="1119" t="s">
        <v>208</v>
      </c>
      <c r="D150" s="1119"/>
      <c r="E150" s="1120" t="s">
        <v>194</v>
      </c>
      <c r="F150" s="1120"/>
      <c r="G150" s="210"/>
      <c r="H150" s="51"/>
      <c r="I150" s="210"/>
      <c r="J150" s="51"/>
      <c r="K150" s="362"/>
      <c r="L150" s="362"/>
      <c r="M150" s="1073"/>
      <c r="N150" s="512"/>
      <c r="O150" s="396"/>
      <c r="P150" s="385"/>
      <c r="Q150" s="385"/>
      <c r="R150" s="385"/>
    </row>
    <row r="151" spans="1:24" x14ac:dyDescent="0.2">
      <c r="B151" s="323"/>
      <c r="C151" s="1119" t="s">
        <v>209</v>
      </c>
      <c r="D151" s="1119"/>
      <c r="E151" s="1120" t="s">
        <v>194</v>
      </c>
      <c r="F151" s="1120"/>
      <c r="G151" s="210"/>
      <c r="H151" s="51"/>
      <c r="I151" s="210"/>
      <c r="J151" s="51"/>
      <c r="K151" s="362"/>
      <c r="L151" s="362"/>
      <c r="M151" s="1073"/>
      <c r="O151" s="396"/>
      <c r="P151" s="385"/>
      <c r="Q151" s="385"/>
      <c r="R151" s="385"/>
    </row>
    <row r="152" spans="1:24" x14ac:dyDescent="0.2">
      <c r="B152" s="323"/>
      <c r="C152" s="1119" t="s">
        <v>210</v>
      </c>
      <c r="D152" s="1119"/>
      <c r="E152" s="1120" t="s">
        <v>194</v>
      </c>
      <c r="F152" s="1120"/>
      <c r="G152" s="210"/>
      <c r="H152" s="51"/>
      <c r="I152" s="210"/>
      <c r="J152" s="51"/>
      <c r="K152" s="53" t="s">
        <v>109</v>
      </c>
      <c r="L152" s="53"/>
      <c r="M152" s="1073"/>
      <c r="O152" s="53" t="s">
        <v>111</v>
      </c>
      <c r="P152" s="385"/>
      <c r="Q152" s="385"/>
      <c r="R152" s="385"/>
    </row>
    <row r="153" spans="1:24" ht="15" customHeight="1" x14ac:dyDescent="0.2">
      <c r="B153" s="323"/>
      <c r="C153" s="1119" t="s">
        <v>86</v>
      </c>
      <c r="D153" s="1119"/>
      <c r="E153" s="1120" t="s">
        <v>194</v>
      </c>
      <c r="F153" s="1120"/>
      <c r="G153" s="210"/>
      <c r="H153" s="51"/>
      <c r="I153" s="210"/>
      <c r="J153" s="51"/>
      <c r="K153" s="11" t="s">
        <v>110</v>
      </c>
      <c r="L153" s="11"/>
      <c r="M153" s="1073"/>
      <c r="O153" s="271" t="s">
        <v>68</v>
      </c>
      <c r="P153" s="385"/>
      <c r="Q153" s="385"/>
      <c r="R153" s="385"/>
    </row>
    <row r="154" spans="1:24" ht="15" thickBot="1" x14ac:dyDescent="0.25">
      <c r="B154" s="324"/>
      <c r="C154" s="54"/>
      <c r="D154" s="1128" t="s">
        <v>20</v>
      </c>
      <c r="E154" s="1128"/>
      <c r="F154" s="55"/>
      <c r="G154" s="258" t="str">
        <f>IF((SUMIF(G145:G153,"&gt;0")-SUMIF(G145:G153,"&lt;0"))=0,"",SUM(G145:G153))</f>
        <v/>
      </c>
      <c r="H154" s="368"/>
      <c r="I154" s="258" t="str">
        <f>IF((SUMIF(I145:I153,"&gt;0")-SUMIF(I145:I153,"&lt;0"))=0,"",SUM(I145:I153))</f>
        <v/>
      </c>
      <c r="J154" s="2"/>
      <c r="K154" s="361" t="str">
        <f>IF(AND(I154="",G154=""),"",IF(G154="","",IF(G154&lt;I154,12,IF(I154="",12,24))))</f>
        <v/>
      </c>
      <c r="L154" s="365"/>
      <c r="M154" s="1073"/>
      <c r="O154" s="293" t="str">
        <f>IF(K154="","",IF(K154=12,G154/12,(G154+I154)/24))</f>
        <v/>
      </c>
      <c r="P154" s="385"/>
      <c r="Q154" s="385"/>
      <c r="R154" s="385"/>
    </row>
    <row r="155" spans="1:24" ht="16.5" thickTop="1" thickBot="1" x14ac:dyDescent="0.3">
      <c r="B155" s="324"/>
      <c r="C155" s="54"/>
      <c r="D155" s="406"/>
      <c r="E155" s="406"/>
      <c r="F155" s="406"/>
      <c r="G155" s="403"/>
      <c r="H155" s="403"/>
      <c r="I155" s="1132" t="s">
        <v>165</v>
      </c>
      <c r="J155" s="1132"/>
      <c r="K155" s="1132"/>
      <c r="L155" s="513"/>
      <c r="M155" s="1073"/>
      <c r="O155" s="411"/>
      <c r="P155" s="620"/>
      <c r="Q155" s="630" t="b">
        <f>IF(AND(H156="x",I158=""),(G148+G151)/12)</f>
        <v>0</v>
      </c>
      <c r="R155" s="630" t="b">
        <f>IF(AND(H157="x",H156="x",I158=""),G151/12)</f>
        <v>0</v>
      </c>
    </row>
    <row r="156" spans="1:24" ht="15.75" thickBot="1" x14ac:dyDescent="0.3">
      <c r="B156" s="324"/>
      <c r="C156" s="54"/>
      <c r="D156" s="1125" t="s">
        <v>185</v>
      </c>
      <c r="E156" s="1125"/>
      <c r="F156" s="1125"/>
      <c r="G156" s="1125"/>
      <c r="H156" s="414"/>
      <c r="I156" s="1132" t="s">
        <v>166</v>
      </c>
      <c r="J156" s="1132"/>
      <c r="K156" s="1132"/>
      <c r="L156" s="513"/>
      <c r="M156" s="1074"/>
      <c r="N156" s="415"/>
      <c r="O156" s="409">
        <f>IF(AND(H156="",H157="",I158=""),SUM(G148,G150,G151)/12,IF(AND(H156="x",H157="x",I158=""),R155,IF(AND(H156="x",I158=""),Q155,IF(AND(H157="x",I158=""),Q156,I158))))</f>
        <v>0</v>
      </c>
      <c r="P156" s="621"/>
      <c r="Q156" s="630" t="b">
        <f>IF(AND(H157="x",I158=""),(G150+G151)/12)</f>
        <v>0</v>
      </c>
      <c r="R156" s="630"/>
    </row>
    <row r="157" spans="1:24" s="380" customFormat="1" ht="17.45" customHeight="1" thickBot="1" x14ac:dyDescent="0.3">
      <c r="A157" s="378"/>
      <c r="B157" s="324"/>
      <c r="C157" s="54"/>
      <c r="D157" s="1125" t="s">
        <v>186</v>
      </c>
      <c r="E157" s="1125"/>
      <c r="F157" s="1125"/>
      <c r="G157" s="1125"/>
      <c r="H157" s="416"/>
      <c r="I157" s="399"/>
      <c r="J157" s="399"/>
      <c r="K157" s="521" t="s">
        <v>29</v>
      </c>
      <c r="L157" s="521"/>
      <c r="M157" s="562"/>
      <c r="N157" s="514"/>
      <c r="O157" s="410" t="str">
        <f>IF(O154="","",IF(M157="X","",O154-O155-O156))</f>
        <v/>
      </c>
      <c r="P157" s="385"/>
      <c r="Q157" s="385"/>
      <c r="R157" s="385"/>
      <c r="S157" s="385"/>
      <c r="T157" s="385"/>
      <c r="U157" s="385"/>
      <c r="V157" s="385"/>
      <c r="W157" s="385"/>
      <c r="X157" s="385"/>
    </row>
    <row r="158" spans="1:24" s="380" customFormat="1" ht="19.149999999999999" customHeight="1" x14ac:dyDescent="0.25">
      <c r="A158" s="378"/>
      <c r="B158" s="1125" t="s">
        <v>187</v>
      </c>
      <c r="C158" s="1131"/>
      <c r="D158" s="1131"/>
      <c r="E158" s="1131"/>
      <c r="F158" s="1131"/>
      <c r="G158" s="1131"/>
      <c r="H158" s="1131"/>
      <c r="I158" s="417"/>
      <c r="J158" s="403"/>
      <c r="K158" s="181"/>
      <c r="L158" s="181"/>
      <c r="M158" s="181"/>
      <c r="N158" s="181"/>
      <c r="O158" s="272"/>
      <c r="P158" s="385"/>
      <c r="Q158" s="385"/>
      <c r="R158" s="385"/>
      <c r="S158" s="385"/>
      <c r="T158" s="385"/>
      <c r="U158" s="385"/>
      <c r="V158" s="385"/>
      <c r="W158" s="385"/>
      <c r="X158" s="385"/>
    </row>
    <row r="159" spans="1:24" s="380" customFormat="1" ht="4.9000000000000004" customHeight="1" x14ac:dyDescent="0.25">
      <c r="A159" s="378"/>
      <c r="B159" s="325"/>
      <c r="C159" s="257"/>
      <c r="D159" s="387"/>
      <c r="E159" s="387"/>
      <c r="F159" s="387"/>
      <c r="G159" s="400"/>
      <c r="H159" s="400"/>
      <c r="I159" s="400"/>
      <c r="J159" s="400"/>
      <c r="K159" s="401"/>
      <c r="L159" s="401"/>
      <c r="M159" s="401"/>
      <c r="N159" s="401"/>
      <c r="O159" s="327"/>
      <c r="P159" s="385"/>
      <c r="Q159" s="385"/>
      <c r="R159" s="385"/>
      <c r="S159" s="385"/>
      <c r="T159" s="385"/>
      <c r="U159" s="385"/>
      <c r="V159" s="385"/>
      <c r="W159" s="385"/>
      <c r="X159" s="385"/>
    </row>
    <row r="160" spans="1:24" s="380" customFormat="1" ht="15" customHeight="1" x14ac:dyDescent="0.25">
      <c r="A160" s="378"/>
      <c r="B160" s="326" t="s">
        <v>34</v>
      </c>
      <c r="C160" s="56"/>
      <c r="D160" s="402" t="s">
        <v>212</v>
      </c>
      <c r="E160" s="53" t="s">
        <v>85</v>
      </c>
      <c r="F160" s="53"/>
      <c r="G160" s="273"/>
      <c r="H160" s="368"/>
      <c r="I160" s="273"/>
      <c r="J160" s="403"/>
      <c r="K160" s="181"/>
      <c r="L160" s="181"/>
      <c r="M160" s="181"/>
      <c r="N160" s="181"/>
      <c r="O160" s="272"/>
      <c r="P160" s="385"/>
      <c r="Q160" s="385"/>
      <c r="R160" s="385"/>
      <c r="S160" s="385"/>
      <c r="T160" s="385"/>
      <c r="U160" s="385"/>
      <c r="V160" s="385"/>
      <c r="W160" s="385"/>
      <c r="X160" s="385"/>
    </row>
    <row r="161" spans="1:24" s="380" customFormat="1" x14ac:dyDescent="0.2">
      <c r="A161" s="378"/>
      <c r="B161" s="1126"/>
      <c r="C161" s="1126"/>
      <c r="D161" s="1126"/>
      <c r="E161" s="1126"/>
      <c r="F161" s="1126"/>
      <c r="G161" s="1126"/>
      <c r="H161" s="1126"/>
      <c r="I161" s="1126"/>
      <c r="J161" s="1126"/>
      <c r="K161" s="1126"/>
      <c r="L161" s="1126"/>
      <c r="M161" s="1126"/>
      <c r="N161" s="1126"/>
      <c r="O161" s="1126"/>
      <c r="P161" s="385"/>
      <c r="Q161" s="385"/>
      <c r="R161" s="385"/>
      <c r="S161" s="385"/>
      <c r="T161" s="385"/>
      <c r="U161" s="385"/>
      <c r="V161" s="385"/>
      <c r="W161" s="385"/>
      <c r="X161" s="385"/>
    </row>
    <row r="162" spans="1:24" s="380" customFormat="1" x14ac:dyDescent="0.2">
      <c r="A162" s="378"/>
      <c r="B162" s="1126"/>
      <c r="C162" s="1126"/>
      <c r="D162" s="1126"/>
      <c r="E162" s="1126"/>
      <c r="F162" s="1126"/>
      <c r="G162" s="1126"/>
      <c r="H162" s="1126"/>
      <c r="I162" s="1126"/>
      <c r="J162" s="1126"/>
      <c r="K162" s="1126"/>
      <c r="L162" s="1126"/>
      <c r="M162" s="1126"/>
      <c r="N162" s="1126"/>
      <c r="O162" s="1126"/>
      <c r="P162" s="385"/>
      <c r="Q162" s="385"/>
      <c r="R162" s="385"/>
      <c r="S162" s="385"/>
      <c r="T162" s="385"/>
      <c r="U162" s="385"/>
      <c r="V162" s="385"/>
      <c r="W162" s="385"/>
      <c r="X162" s="385"/>
    </row>
    <row r="163" spans="1:24" s="380" customFormat="1" ht="30.6" customHeight="1" x14ac:dyDescent="0.2">
      <c r="A163" s="378"/>
      <c r="B163" s="1126"/>
      <c r="C163" s="1126"/>
      <c r="D163" s="1126"/>
      <c r="E163" s="1126"/>
      <c r="F163" s="1126"/>
      <c r="G163" s="1126"/>
      <c r="H163" s="1126"/>
      <c r="I163" s="1126"/>
      <c r="J163" s="1126"/>
      <c r="K163" s="1126"/>
      <c r="L163" s="1126"/>
      <c r="M163" s="1126"/>
      <c r="N163" s="1126"/>
      <c r="O163" s="1126"/>
      <c r="P163" s="385"/>
      <c r="Q163" s="385"/>
      <c r="R163" s="385"/>
      <c r="S163" s="385"/>
      <c r="T163" s="385"/>
      <c r="U163" s="385"/>
      <c r="V163" s="385"/>
      <c r="W163" s="385"/>
      <c r="X163" s="385"/>
    </row>
    <row r="164" spans="1:24" s="380" customFormat="1" ht="19.899999999999999" customHeight="1" x14ac:dyDescent="0.2">
      <c r="A164" s="378"/>
      <c r="B164" s="1127" t="s">
        <v>154</v>
      </c>
      <c r="C164" s="1127"/>
      <c r="D164" s="1127"/>
      <c r="E164" s="1127"/>
      <c r="F164" s="1127"/>
      <c r="G164" s="1127"/>
      <c r="H164" s="1127"/>
      <c r="I164" s="1127"/>
      <c r="J164" s="1127"/>
      <c r="K164" s="1127"/>
      <c r="L164" s="1127"/>
      <c r="M164" s="1127"/>
      <c r="N164" s="1127"/>
      <c r="O164" s="1127"/>
      <c r="P164" s="385"/>
      <c r="Q164" s="385"/>
      <c r="R164" s="385"/>
      <c r="S164" s="385"/>
      <c r="T164" s="385"/>
      <c r="U164" s="385"/>
      <c r="V164" s="385"/>
      <c r="W164" s="385"/>
      <c r="X164" s="385"/>
    </row>
    <row r="165" spans="1:24" s="385" customFormat="1" ht="3" customHeight="1" x14ac:dyDescent="0.2">
      <c r="A165" s="378"/>
      <c r="B165" s="378"/>
      <c r="C165" s="378"/>
      <c r="D165" s="378"/>
      <c r="E165" s="378"/>
      <c r="F165" s="378"/>
      <c r="G165" s="378"/>
      <c r="H165" s="378"/>
      <c r="I165" s="378"/>
      <c r="J165" s="378"/>
      <c r="K165" s="378"/>
      <c r="L165" s="378"/>
      <c r="M165" s="378"/>
      <c r="N165" s="378"/>
      <c r="O165" s="378"/>
    </row>
    <row r="166" spans="1:24" ht="21" customHeight="1" x14ac:dyDescent="0.25">
      <c r="B166" s="1121"/>
      <c r="C166" s="1121"/>
      <c r="D166" s="1121"/>
      <c r="E166" s="1121"/>
      <c r="F166" s="388" t="s">
        <v>103</v>
      </c>
      <c r="G166" s="389">
        <f>Input!$C$9</f>
        <v>2023</v>
      </c>
      <c r="H166" s="388" t="s">
        <v>103</v>
      </c>
      <c r="I166" s="390">
        <f>G166-1</f>
        <v>2022</v>
      </c>
      <c r="J166" s="266"/>
      <c r="K166" s="391"/>
      <c r="L166" s="391"/>
      <c r="M166" s="266"/>
      <c r="N166" s="266"/>
      <c r="O166" s="392"/>
      <c r="P166" s="385"/>
      <c r="Q166" s="385"/>
      <c r="R166" s="385"/>
    </row>
    <row r="167" spans="1:24" ht="6.6" customHeight="1" x14ac:dyDescent="0.2">
      <c r="B167" s="1121"/>
      <c r="C167" s="1121"/>
      <c r="D167" s="1121"/>
      <c r="E167" s="1121"/>
      <c r="F167" s="393"/>
      <c r="G167" s="394"/>
      <c r="H167" s="266"/>
      <c r="I167" s="394"/>
      <c r="J167" s="266"/>
      <c r="K167" s="391"/>
      <c r="L167" s="391"/>
      <c r="M167" s="266"/>
      <c r="N167" s="266"/>
      <c r="O167" s="392"/>
      <c r="P167" s="385"/>
      <c r="Q167" s="385"/>
      <c r="R167" s="385"/>
    </row>
    <row r="168" spans="1:24" x14ac:dyDescent="0.2">
      <c r="B168" s="322" t="s">
        <v>132</v>
      </c>
      <c r="C168" s="1119" t="s">
        <v>196</v>
      </c>
      <c r="D168" s="1119"/>
      <c r="E168" s="1120" t="s">
        <v>194</v>
      </c>
      <c r="F168" s="1120"/>
      <c r="G168" s="209"/>
      <c r="H168" s="51"/>
      <c r="I168" s="209"/>
      <c r="J168" s="51"/>
      <c r="K168" s="362"/>
      <c r="L168" s="362"/>
      <c r="M168" s="383"/>
      <c r="N168" s="383"/>
      <c r="O168" s="395"/>
      <c r="P168" s="385"/>
      <c r="Q168" s="385"/>
      <c r="R168" s="385"/>
    </row>
    <row r="169" spans="1:24" x14ac:dyDescent="0.2">
      <c r="B169" s="1122"/>
      <c r="C169" s="1119" t="s">
        <v>188</v>
      </c>
      <c r="D169" s="1119"/>
      <c r="E169" s="1120" t="s">
        <v>195</v>
      </c>
      <c r="F169" s="1120"/>
      <c r="G169" s="210"/>
      <c r="H169" s="51"/>
      <c r="I169" s="210"/>
      <c r="J169" s="51"/>
      <c r="K169" s="362"/>
      <c r="L169" s="362"/>
      <c r="M169" s="383"/>
      <c r="N169" s="383"/>
      <c r="O169" s="395"/>
      <c r="P169" s="385"/>
      <c r="Q169" s="385"/>
      <c r="R169" s="385"/>
    </row>
    <row r="170" spans="1:24" x14ac:dyDescent="0.2">
      <c r="B170" s="1122"/>
      <c r="C170" s="1119" t="s">
        <v>189</v>
      </c>
      <c r="D170" s="1119"/>
      <c r="E170" s="1120" t="s">
        <v>194</v>
      </c>
      <c r="F170" s="1120"/>
      <c r="G170" s="210"/>
      <c r="H170" s="51"/>
      <c r="I170" s="210"/>
      <c r="J170" s="51"/>
      <c r="K170" s="362"/>
      <c r="L170" s="362"/>
      <c r="M170" s="383"/>
      <c r="N170" s="383"/>
      <c r="O170" s="395"/>
      <c r="P170" s="385"/>
      <c r="Q170" s="385"/>
      <c r="R170" s="385"/>
    </row>
    <row r="171" spans="1:24" x14ac:dyDescent="0.2">
      <c r="B171" s="1122"/>
      <c r="C171" s="1119" t="s">
        <v>206</v>
      </c>
      <c r="D171" s="1119"/>
      <c r="E171" s="1120" t="s">
        <v>194</v>
      </c>
      <c r="F171" s="1120"/>
      <c r="G171" s="210"/>
      <c r="H171" s="52"/>
      <c r="I171" s="210"/>
      <c r="J171" s="51"/>
      <c r="K171" s="362"/>
      <c r="L171" s="362"/>
      <c r="M171" s="383"/>
      <c r="N171" s="383"/>
      <c r="O171" s="396"/>
      <c r="P171" s="385"/>
      <c r="Q171" s="385"/>
      <c r="R171" s="385"/>
    </row>
    <row r="172" spans="1:24" x14ac:dyDescent="0.2">
      <c r="B172" s="1122"/>
      <c r="C172" s="1119" t="s">
        <v>207</v>
      </c>
      <c r="D172" s="1119"/>
      <c r="E172" s="1120" t="s">
        <v>194</v>
      </c>
      <c r="F172" s="1120"/>
      <c r="G172" s="210"/>
      <c r="H172" s="51"/>
      <c r="I172" s="210"/>
      <c r="J172" s="51"/>
      <c r="K172" s="362"/>
      <c r="L172" s="362"/>
      <c r="M172" s="1073" t="s">
        <v>255</v>
      </c>
      <c r="N172" s="383"/>
      <c r="O172" s="395"/>
      <c r="P172" s="385"/>
      <c r="Q172" s="385"/>
      <c r="R172" s="385"/>
    </row>
    <row r="173" spans="1:24" ht="14.45" customHeight="1" x14ac:dyDescent="0.2">
      <c r="B173" s="323"/>
      <c r="C173" s="1119" t="s">
        <v>208</v>
      </c>
      <c r="D173" s="1119"/>
      <c r="E173" s="1120" t="s">
        <v>194</v>
      </c>
      <c r="F173" s="1120"/>
      <c r="G173" s="210"/>
      <c r="H173" s="51"/>
      <c r="I173" s="210"/>
      <c r="J173" s="51"/>
      <c r="K173" s="362"/>
      <c r="L173" s="362"/>
      <c r="M173" s="1073"/>
      <c r="N173" s="512"/>
      <c r="O173" s="396"/>
      <c r="P173" s="385"/>
      <c r="Q173" s="385"/>
      <c r="R173" s="385"/>
    </row>
    <row r="174" spans="1:24" x14ac:dyDescent="0.2">
      <c r="B174" s="323"/>
      <c r="C174" s="1119" t="s">
        <v>209</v>
      </c>
      <c r="D174" s="1119"/>
      <c r="E174" s="1120" t="s">
        <v>194</v>
      </c>
      <c r="F174" s="1120"/>
      <c r="G174" s="210"/>
      <c r="H174" s="51"/>
      <c r="I174" s="210"/>
      <c r="J174" s="51"/>
      <c r="K174" s="362"/>
      <c r="L174" s="362"/>
      <c r="M174" s="1073"/>
      <c r="O174" s="396"/>
      <c r="P174" s="385"/>
      <c r="Q174" s="385"/>
      <c r="R174" s="385"/>
    </row>
    <row r="175" spans="1:24" x14ac:dyDescent="0.2">
      <c r="B175" s="323"/>
      <c r="C175" s="1119" t="s">
        <v>210</v>
      </c>
      <c r="D175" s="1119"/>
      <c r="E175" s="1120" t="s">
        <v>194</v>
      </c>
      <c r="F175" s="1120"/>
      <c r="G175" s="210"/>
      <c r="H175" s="51"/>
      <c r="I175" s="210"/>
      <c r="J175" s="51"/>
      <c r="K175" s="53" t="s">
        <v>109</v>
      </c>
      <c r="L175" s="53"/>
      <c r="M175" s="1073"/>
      <c r="O175" s="53" t="s">
        <v>111</v>
      </c>
      <c r="P175" s="385"/>
      <c r="Q175" s="385"/>
      <c r="R175" s="385"/>
    </row>
    <row r="176" spans="1:24" ht="15" customHeight="1" x14ac:dyDescent="0.2">
      <c r="B176" s="323"/>
      <c r="C176" s="1119" t="s">
        <v>86</v>
      </c>
      <c r="D176" s="1119"/>
      <c r="E176" s="1120" t="s">
        <v>194</v>
      </c>
      <c r="F176" s="1120"/>
      <c r="G176" s="210"/>
      <c r="H176" s="51"/>
      <c r="I176" s="210"/>
      <c r="J176" s="51"/>
      <c r="K176" s="11" t="s">
        <v>110</v>
      </c>
      <c r="L176" s="11"/>
      <c r="M176" s="1073"/>
      <c r="O176" s="271" t="s">
        <v>68</v>
      </c>
      <c r="P176" s="385"/>
      <c r="Q176" s="385"/>
      <c r="R176" s="385"/>
    </row>
    <row r="177" spans="1:24" ht="15" thickBot="1" x14ac:dyDescent="0.25">
      <c r="B177" s="324"/>
      <c r="C177" s="54"/>
      <c r="D177" s="1128" t="s">
        <v>20</v>
      </c>
      <c r="E177" s="1128"/>
      <c r="F177" s="55"/>
      <c r="G177" s="258" t="str">
        <f>IF((SUMIF(G168:G176,"&gt;0")-SUMIF(G168:G176,"&lt;0"))=0,"",SUM(G168:G176))</f>
        <v/>
      </c>
      <c r="H177" s="368"/>
      <c r="I177" s="258" t="str">
        <f>IF((SUMIF(I168:I176,"&gt;0")-SUMIF(I168:I176,"&lt;0"))=0,"",SUM(I168:I176))</f>
        <v/>
      </c>
      <c r="J177" s="2"/>
      <c r="K177" s="361" t="str">
        <f>IF(AND(I177="",G177=""),"",IF(G177="","",IF(G177&lt;I177,12,IF(I177="",12,24))))</f>
        <v/>
      </c>
      <c r="L177" s="365"/>
      <c r="M177" s="1073"/>
      <c r="O177" s="293" t="str">
        <f>IF(K177="","",IF(K177=12,G177/12,(G177+I177)/24))</f>
        <v/>
      </c>
      <c r="P177" s="385"/>
      <c r="Q177" s="385"/>
      <c r="R177" s="385"/>
    </row>
    <row r="178" spans="1:24" ht="16.5" thickTop="1" thickBot="1" x14ac:dyDescent="0.3">
      <c r="B178" s="324"/>
      <c r="C178" s="54"/>
      <c r="D178" s="406"/>
      <c r="E178" s="406"/>
      <c r="F178" s="406"/>
      <c r="G178" s="403"/>
      <c r="H178" s="403"/>
      <c r="I178" s="1132" t="s">
        <v>165</v>
      </c>
      <c r="J178" s="1132"/>
      <c r="K178" s="1132"/>
      <c r="L178" s="513"/>
      <c r="M178" s="1073"/>
      <c r="O178" s="411"/>
      <c r="P178" s="620"/>
      <c r="Q178" s="630" t="b">
        <f>IF(AND(H179="x",I181=""),(G171+G174)/12)</f>
        <v>0</v>
      </c>
      <c r="R178" s="630" t="b">
        <f>IF(AND(H180="x",H179="x",I181=""),G174/12)</f>
        <v>0</v>
      </c>
    </row>
    <row r="179" spans="1:24" ht="15.75" thickBot="1" x14ac:dyDescent="0.3">
      <c r="B179" s="324"/>
      <c r="C179" s="54"/>
      <c r="D179" s="1125" t="s">
        <v>185</v>
      </c>
      <c r="E179" s="1125"/>
      <c r="F179" s="1125"/>
      <c r="G179" s="1125"/>
      <c r="H179" s="414"/>
      <c r="I179" s="1132" t="s">
        <v>166</v>
      </c>
      <c r="J179" s="1132"/>
      <c r="K179" s="1132"/>
      <c r="L179" s="513"/>
      <c r="M179" s="1074"/>
      <c r="N179" s="415"/>
      <c r="O179" s="409">
        <f>IF(AND(H179="",H180="",I181=""),SUM(G171,G173,G174)/12,IF(AND(H179="x",H180="x",I181=""),R178,IF(AND(H179="x",I181=""),Q178,IF(AND(H180="x",I181=""),Q179,I181))))</f>
        <v>0</v>
      </c>
      <c r="P179" s="621"/>
      <c r="Q179" s="630" t="b">
        <f>IF(AND(H180="x",I181=""),(G173+G174)/12)</f>
        <v>0</v>
      </c>
      <c r="R179" s="630"/>
    </row>
    <row r="180" spans="1:24" s="380" customFormat="1" ht="17.45" customHeight="1" thickBot="1" x14ac:dyDescent="0.3">
      <c r="A180" s="378"/>
      <c r="B180" s="324"/>
      <c r="C180" s="54"/>
      <c r="D180" s="1125" t="s">
        <v>186</v>
      </c>
      <c r="E180" s="1125"/>
      <c r="F180" s="1125"/>
      <c r="G180" s="1125"/>
      <c r="H180" s="416"/>
      <c r="I180" s="399"/>
      <c r="J180" s="399"/>
      <c r="K180" s="521" t="s">
        <v>29</v>
      </c>
      <c r="L180" s="521"/>
      <c r="M180" s="562"/>
      <c r="N180" s="514"/>
      <c r="O180" s="410" t="str">
        <f>IF(O177="","",IF(M180="X","",O177-O178-O179))</f>
        <v/>
      </c>
      <c r="P180" s="385"/>
      <c r="Q180" s="385"/>
      <c r="R180" s="385"/>
      <c r="S180" s="385"/>
      <c r="T180" s="385"/>
      <c r="U180" s="385"/>
      <c r="V180" s="385"/>
      <c r="W180" s="385"/>
      <c r="X180" s="385"/>
    </row>
    <row r="181" spans="1:24" s="380" customFormat="1" ht="19.149999999999999" customHeight="1" x14ac:dyDescent="0.25">
      <c r="A181" s="378"/>
      <c r="B181" s="1125" t="s">
        <v>187</v>
      </c>
      <c r="C181" s="1131"/>
      <c r="D181" s="1131"/>
      <c r="E181" s="1131"/>
      <c r="F181" s="1131"/>
      <c r="G181" s="1131"/>
      <c r="H181" s="1131"/>
      <c r="I181" s="417"/>
      <c r="J181" s="403"/>
      <c r="K181" s="181"/>
      <c r="L181" s="181"/>
      <c r="M181" s="181"/>
      <c r="N181" s="181"/>
      <c r="O181" s="272"/>
      <c r="P181" s="385"/>
      <c r="Q181" s="385"/>
      <c r="R181" s="385"/>
      <c r="S181" s="385"/>
      <c r="T181" s="385"/>
      <c r="U181" s="385"/>
      <c r="V181" s="385"/>
      <c r="W181" s="385"/>
      <c r="X181" s="385"/>
    </row>
    <row r="182" spans="1:24" s="380" customFormat="1" ht="3" customHeight="1" x14ac:dyDescent="0.25">
      <c r="A182" s="378"/>
      <c r="B182" s="325"/>
      <c r="C182" s="257"/>
      <c r="D182" s="387"/>
      <c r="E182" s="387"/>
      <c r="F182" s="387"/>
      <c r="G182" s="400"/>
      <c r="H182" s="400"/>
      <c r="I182" s="400"/>
      <c r="J182" s="400"/>
      <c r="K182" s="401"/>
      <c r="L182" s="401"/>
      <c r="M182" s="401"/>
      <c r="N182" s="401"/>
      <c r="O182" s="327"/>
      <c r="P182" s="385"/>
      <c r="Q182" s="385"/>
      <c r="R182" s="385"/>
      <c r="S182" s="385"/>
      <c r="T182" s="385"/>
      <c r="U182" s="385"/>
      <c r="V182" s="385"/>
      <c r="W182" s="385"/>
      <c r="X182" s="385"/>
    </row>
    <row r="183" spans="1:24" s="380" customFormat="1" ht="15" customHeight="1" x14ac:dyDescent="0.25">
      <c r="A183" s="378"/>
      <c r="B183" s="326" t="s">
        <v>34</v>
      </c>
      <c r="C183" s="56"/>
      <c r="D183" s="402" t="s">
        <v>212</v>
      </c>
      <c r="E183" s="53" t="s">
        <v>85</v>
      </c>
      <c r="F183" s="53"/>
      <c r="G183" s="273"/>
      <c r="H183" s="368"/>
      <c r="I183" s="273"/>
      <c r="J183" s="403"/>
      <c r="K183" s="181"/>
      <c r="L183" s="181"/>
      <c r="M183" s="181"/>
      <c r="N183" s="181"/>
      <c r="O183" s="272"/>
      <c r="P183" s="385"/>
      <c r="Q183" s="385"/>
      <c r="R183" s="385"/>
      <c r="S183" s="385"/>
      <c r="T183" s="385"/>
      <c r="U183" s="385"/>
      <c r="V183" s="385"/>
      <c r="W183" s="385"/>
      <c r="X183" s="385"/>
    </row>
    <row r="184" spans="1:24" s="380" customFormat="1" x14ac:dyDescent="0.2">
      <c r="A184" s="378"/>
      <c r="B184" s="1126"/>
      <c r="C184" s="1126"/>
      <c r="D184" s="1126"/>
      <c r="E184" s="1126"/>
      <c r="F184" s="1126"/>
      <c r="G184" s="1126"/>
      <c r="H184" s="1126"/>
      <c r="I184" s="1126"/>
      <c r="J184" s="1126"/>
      <c r="K184" s="1126"/>
      <c r="L184" s="1126"/>
      <c r="M184" s="1126"/>
      <c r="N184" s="1126"/>
      <c r="O184" s="1126"/>
      <c r="P184" s="385"/>
      <c r="Q184" s="385"/>
      <c r="R184" s="385"/>
      <c r="S184" s="385"/>
      <c r="T184" s="385"/>
      <c r="U184" s="385"/>
      <c r="V184" s="385"/>
      <c r="W184" s="385"/>
      <c r="X184" s="385"/>
    </row>
    <row r="185" spans="1:24" s="380" customFormat="1" x14ac:dyDescent="0.2">
      <c r="A185" s="378"/>
      <c r="B185" s="1126"/>
      <c r="C185" s="1126"/>
      <c r="D185" s="1126"/>
      <c r="E185" s="1126"/>
      <c r="F185" s="1126"/>
      <c r="G185" s="1126"/>
      <c r="H185" s="1126"/>
      <c r="I185" s="1126"/>
      <c r="J185" s="1126"/>
      <c r="K185" s="1126"/>
      <c r="L185" s="1126"/>
      <c r="M185" s="1126"/>
      <c r="N185" s="1126"/>
      <c r="O185" s="1126"/>
      <c r="P185" s="385"/>
      <c r="Q185" s="385"/>
      <c r="R185" s="385"/>
      <c r="S185" s="385"/>
      <c r="T185" s="385"/>
      <c r="U185" s="385"/>
      <c r="V185" s="385"/>
      <c r="W185" s="385"/>
      <c r="X185" s="385"/>
    </row>
    <row r="186" spans="1:24" s="380" customFormat="1" ht="34.15" customHeight="1" x14ac:dyDescent="0.2">
      <c r="A186" s="378"/>
      <c r="B186" s="1126"/>
      <c r="C186" s="1126"/>
      <c r="D186" s="1126"/>
      <c r="E186" s="1126"/>
      <c r="F186" s="1126"/>
      <c r="G186" s="1126"/>
      <c r="H186" s="1126"/>
      <c r="I186" s="1126"/>
      <c r="J186" s="1126"/>
      <c r="K186" s="1126"/>
      <c r="L186" s="1126"/>
      <c r="M186" s="1126"/>
      <c r="N186" s="1126"/>
      <c r="O186" s="1126"/>
      <c r="P186" s="385"/>
      <c r="Q186" s="385"/>
      <c r="R186" s="385"/>
      <c r="S186" s="385"/>
      <c r="T186" s="385"/>
      <c r="U186" s="385"/>
      <c r="V186" s="385"/>
      <c r="W186" s="385"/>
      <c r="X186" s="385"/>
    </row>
    <row r="187" spans="1:24" s="380" customFormat="1" ht="19.899999999999999" customHeight="1" x14ac:dyDescent="0.2">
      <c r="A187" s="378"/>
      <c r="B187" s="1127" t="s">
        <v>154</v>
      </c>
      <c r="C187" s="1127"/>
      <c r="D187" s="1127"/>
      <c r="E187" s="1127"/>
      <c r="F187" s="1127"/>
      <c r="G187" s="1127"/>
      <c r="H187" s="1127"/>
      <c r="I187" s="1127"/>
      <c r="J187" s="1127"/>
      <c r="K187" s="1127"/>
      <c r="L187" s="1127"/>
      <c r="M187" s="1127"/>
      <c r="N187" s="1127"/>
      <c r="O187" s="1127"/>
      <c r="P187" s="385"/>
      <c r="Q187" s="385"/>
      <c r="R187" s="385"/>
      <c r="S187" s="385"/>
      <c r="T187" s="385"/>
      <c r="U187" s="385"/>
      <c r="V187" s="385"/>
      <c r="W187" s="385"/>
      <c r="X187" s="385"/>
    </row>
    <row r="188" spans="1:24" s="385" customFormat="1" ht="3" customHeight="1" x14ac:dyDescent="0.2">
      <c r="A188" s="378"/>
      <c r="B188" s="378"/>
      <c r="C188" s="378"/>
      <c r="D188" s="378"/>
      <c r="E188" s="378"/>
      <c r="F188" s="378"/>
      <c r="G188" s="378"/>
      <c r="H188" s="378"/>
      <c r="I188" s="378"/>
      <c r="J188" s="378"/>
      <c r="K188" s="378"/>
      <c r="L188" s="378"/>
      <c r="M188" s="378"/>
      <c r="N188" s="378"/>
      <c r="O188" s="378"/>
    </row>
    <row r="189" spans="1:24" ht="21" customHeight="1" x14ac:dyDescent="0.25">
      <c r="B189" s="1121"/>
      <c r="C189" s="1121"/>
      <c r="D189" s="1121"/>
      <c r="E189" s="1121"/>
      <c r="F189" s="388" t="s">
        <v>103</v>
      </c>
      <c r="G189" s="389">
        <f>Input!$C$9</f>
        <v>2023</v>
      </c>
      <c r="H189" s="388" t="s">
        <v>103</v>
      </c>
      <c r="I189" s="390">
        <f>G189-1</f>
        <v>2022</v>
      </c>
      <c r="J189" s="266"/>
      <c r="K189" s="391"/>
      <c r="L189" s="391"/>
      <c r="M189" s="266"/>
      <c r="N189" s="266"/>
      <c r="O189" s="392"/>
      <c r="P189" s="385"/>
      <c r="Q189" s="385"/>
      <c r="R189" s="385"/>
    </row>
    <row r="190" spans="1:24" ht="6.6" customHeight="1" x14ac:dyDescent="0.2">
      <c r="B190" s="1121"/>
      <c r="C190" s="1121"/>
      <c r="D190" s="1121"/>
      <c r="E190" s="1121"/>
      <c r="F190" s="393"/>
      <c r="G190" s="394"/>
      <c r="H190" s="266"/>
      <c r="I190" s="394"/>
      <c r="J190" s="266"/>
      <c r="K190" s="391"/>
      <c r="L190" s="391"/>
      <c r="M190" s="266"/>
      <c r="N190" s="266"/>
      <c r="O190" s="392"/>
      <c r="P190" s="385"/>
      <c r="Q190" s="385"/>
      <c r="R190" s="385"/>
    </row>
    <row r="191" spans="1:24" x14ac:dyDescent="0.2">
      <c r="B191" s="322" t="s">
        <v>132</v>
      </c>
      <c r="C191" s="1119" t="s">
        <v>196</v>
      </c>
      <c r="D191" s="1119"/>
      <c r="E191" s="1120" t="s">
        <v>194</v>
      </c>
      <c r="F191" s="1120"/>
      <c r="G191" s="209"/>
      <c r="H191" s="51"/>
      <c r="I191" s="209"/>
      <c r="J191" s="51"/>
      <c r="K191" s="362"/>
      <c r="L191" s="362"/>
      <c r="M191" s="383"/>
      <c r="N191" s="383"/>
      <c r="O191" s="395"/>
      <c r="P191" s="385"/>
      <c r="Q191" s="385"/>
      <c r="R191" s="385"/>
    </row>
    <row r="192" spans="1:24" x14ac:dyDescent="0.2">
      <c r="B192" s="1122"/>
      <c r="C192" s="1119" t="s">
        <v>188</v>
      </c>
      <c r="D192" s="1119"/>
      <c r="E192" s="1120" t="s">
        <v>195</v>
      </c>
      <c r="F192" s="1120"/>
      <c r="G192" s="210"/>
      <c r="H192" s="51"/>
      <c r="I192" s="210"/>
      <c r="J192" s="51"/>
      <c r="K192" s="362"/>
      <c r="L192" s="362"/>
      <c r="M192" s="383"/>
      <c r="N192" s="383"/>
      <c r="O192" s="395"/>
      <c r="P192" s="385"/>
      <c r="Q192" s="385"/>
      <c r="R192" s="385"/>
    </row>
    <row r="193" spans="1:24" x14ac:dyDescent="0.2">
      <c r="B193" s="1122"/>
      <c r="C193" s="1119" t="s">
        <v>189</v>
      </c>
      <c r="D193" s="1119"/>
      <c r="E193" s="1120" t="s">
        <v>194</v>
      </c>
      <c r="F193" s="1120"/>
      <c r="G193" s="210"/>
      <c r="H193" s="51"/>
      <c r="I193" s="210"/>
      <c r="J193" s="51"/>
      <c r="K193" s="362"/>
      <c r="L193" s="362"/>
      <c r="M193" s="383"/>
      <c r="N193" s="383"/>
      <c r="O193" s="395"/>
      <c r="P193" s="385"/>
      <c r="Q193" s="385"/>
      <c r="R193" s="385"/>
    </row>
    <row r="194" spans="1:24" x14ac:dyDescent="0.2">
      <c r="B194" s="1122"/>
      <c r="C194" s="1119" t="s">
        <v>206</v>
      </c>
      <c r="D194" s="1119"/>
      <c r="E194" s="1120" t="s">
        <v>194</v>
      </c>
      <c r="F194" s="1120"/>
      <c r="G194" s="210"/>
      <c r="H194" s="52"/>
      <c r="I194" s="210"/>
      <c r="J194" s="51"/>
      <c r="K194" s="362"/>
      <c r="L194" s="362"/>
      <c r="M194" s="383"/>
      <c r="N194" s="383"/>
      <c r="O194" s="396"/>
      <c r="P194" s="385"/>
      <c r="Q194" s="385"/>
      <c r="R194" s="385"/>
    </row>
    <row r="195" spans="1:24" x14ac:dyDescent="0.2">
      <c r="B195" s="1122"/>
      <c r="C195" s="1119" t="s">
        <v>207</v>
      </c>
      <c r="D195" s="1119"/>
      <c r="E195" s="1120" t="s">
        <v>194</v>
      </c>
      <c r="F195" s="1120"/>
      <c r="G195" s="210"/>
      <c r="H195" s="51"/>
      <c r="I195" s="210"/>
      <c r="J195" s="51"/>
      <c r="K195" s="362"/>
      <c r="L195" s="362"/>
      <c r="M195" s="1073" t="s">
        <v>255</v>
      </c>
      <c r="N195" s="383"/>
      <c r="O195" s="395"/>
      <c r="P195" s="385"/>
      <c r="Q195" s="385"/>
      <c r="R195" s="385"/>
    </row>
    <row r="196" spans="1:24" ht="14.45" customHeight="1" x14ac:dyDescent="0.2">
      <c r="B196" s="323"/>
      <c r="C196" s="1119" t="s">
        <v>208</v>
      </c>
      <c r="D196" s="1119"/>
      <c r="E196" s="1120" t="s">
        <v>194</v>
      </c>
      <c r="F196" s="1120"/>
      <c r="G196" s="210"/>
      <c r="H196" s="51"/>
      <c r="I196" s="210"/>
      <c r="J196" s="51"/>
      <c r="K196" s="362"/>
      <c r="L196" s="362"/>
      <c r="M196" s="1073"/>
      <c r="N196" s="512"/>
      <c r="O196" s="396"/>
      <c r="P196" s="385"/>
      <c r="Q196" s="385"/>
      <c r="R196" s="385"/>
    </row>
    <row r="197" spans="1:24" x14ac:dyDescent="0.2">
      <c r="B197" s="323"/>
      <c r="C197" s="1119" t="s">
        <v>209</v>
      </c>
      <c r="D197" s="1119"/>
      <c r="E197" s="1120" t="s">
        <v>194</v>
      </c>
      <c r="F197" s="1120"/>
      <c r="G197" s="210"/>
      <c r="H197" s="51"/>
      <c r="I197" s="210"/>
      <c r="J197" s="51"/>
      <c r="K197" s="362"/>
      <c r="L197" s="362"/>
      <c r="M197" s="1073"/>
      <c r="O197" s="396"/>
      <c r="P197" s="385"/>
      <c r="Q197" s="385"/>
      <c r="R197" s="385"/>
    </row>
    <row r="198" spans="1:24" x14ac:dyDescent="0.2">
      <c r="B198" s="323"/>
      <c r="C198" s="1119" t="s">
        <v>210</v>
      </c>
      <c r="D198" s="1119"/>
      <c r="E198" s="1120" t="s">
        <v>194</v>
      </c>
      <c r="F198" s="1120"/>
      <c r="G198" s="210"/>
      <c r="H198" s="51"/>
      <c r="I198" s="210"/>
      <c r="J198" s="51"/>
      <c r="K198" s="53" t="s">
        <v>109</v>
      </c>
      <c r="L198" s="53"/>
      <c r="M198" s="1073"/>
      <c r="O198" s="53" t="s">
        <v>111</v>
      </c>
      <c r="P198" s="385"/>
      <c r="Q198" s="385"/>
      <c r="R198" s="385"/>
    </row>
    <row r="199" spans="1:24" ht="15" customHeight="1" x14ac:dyDescent="0.2">
      <c r="B199" s="323"/>
      <c r="C199" s="1119" t="s">
        <v>86</v>
      </c>
      <c r="D199" s="1119"/>
      <c r="E199" s="1120" t="s">
        <v>194</v>
      </c>
      <c r="F199" s="1120"/>
      <c r="G199" s="210"/>
      <c r="H199" s="51"/>
      <c r="I199" s="210"/>
      <c r="J199" s="51"/>
      <c r="K199" s="11" t="s">
        <v>110</v>
      </c>
      <c r="L199" s="11"/>
      <c r="M199" s="1073"/>
      <c r="O199" s="271" t="s">
        <v>68</v>
      </c>
      <c r="P199" s="385"/>
      <c r="Q199" s="385"/>
      <c r="R199" s="385"/>
    </row>
    <row r="200" spans="1:24" ht="15" thickBot="1" x14ac:dyDescent="0.25">
      <c r="B200" s="324"/>
      <c r="C200" s="54"/>
      <c r="D200" s="1128" t="s">
        <v>20</v>
      </c>
      <c r="E200" s="1128"/>
      <c r="F200" s="55"/>
      <c r="G200" s="258" t="str">
        <f>IF((SUMIF(G191:G199,"&gt;0")-SUMIF(G191:G199,"&lt;0"))=0,"",SUM(G191:G199))</f>
        <v/>
      </c>
      <c r="H200" s="368"/>
      <c r="I200" s="258" t="str">
        <f>IF((SUMIF(I191:I199,"&gt;0")-SUMIF(I191:I199,"&lt;0"))=0,"",SUM(I191:I199))</f>
        <v/>
      </c>
      <c r="J200" s="2"/>
      <c r="K200" s="361" t="str">
        <f>IF(AND(I200="",G200=""),"",IF(G200="","",IF(G200&lt;I200,12,IF(I200="",12,24))))</f>
        <v/>
      </c>
      <c r="L200" s="365"/>
      <c r="M200" s="1073"/>
      <c r="O200" s="293" t="str">
        <f>IF(K200="","",IF(K200=12,G200/12,(G200+I200)/24))</f>
        <v/>
      </c>
      <c r="P200" s="385"/>
      <c r="Q200" s="385"/>
      <c r="R200" s="385"/>
    </row>
    <row r="201" spans="1:24" ht="16.5" thickTop="1" thickBot="1" x14ac:dyDescent="0.3">
      <c r="B201" s="324"/>
      <c r="C201" s="54"/>
      <c r="D201" s="406"/>
      <c r="E201" s="406"/>
      <c r="F201" s="406"/>
      <c r="G201" s="403"/>
      <c r="H201" s="403"/>
      <c r="I201" s="1132" t="s">
        <v>165</v>
      </c>
      <c r="J201" s="1132"/>
      <c r="K201" s="1132"/>
      <c r="L201" s="513"/>
      <c r="M201" s="1073"/>
      <c r="O201" s="411"/>
      <c r="P201" s="620"/>
      <c r="Q201" s="630" t="b">
        <f>IF(AND(H202="x",I204=""),(G194+G197)/12)</f>
        <v>0</v>
      </c>
      <c r="R201" s="630" t="b">
        <f>IF(AND(H203="x",H202="x",I204=""),G197/12)</f>
        <v>0</v>
      </c>
    </row>
    <row r="202" spans="1:24" ht="15.75" thickBot="1" x14ac:dyDescent="0.3">
      <c r="B202" s="324"/>
      <c r="C202" s="54"/>
      <c r="D202" s="1125" t="s">
        <v>185</v>
      </c>
      <c r="E202" s="1125"/>
      <c r="F202" s="1125"/>
      <c r="G202" s="1125"/>
      <c r="H202" s="414"/>
      <c r="I202" s="1132" t="s">
        <v>166</v>
      </c>
      <c r="J202" s="1132"/>
      <c r="K202" s="1132"/>
      <c r="L202" s="513"/>
      <c r="M202" s="1074"/>
      <c r="N202" s="415"/>
      <c r="O202" s="409">
        <f>IF(AND(H202="",H203="",I204=""),SUM(G194,G196,G197)/12,IF(AND(H202="x",H203="x",I204=""),R201,IF(AND(H202="x",I204=""),Q201,IF(AND(H203="x",I204=""),Q202,I204))))</f>
        <v>0</v>
      </c>
      <c r="P202" s="621"/>
      <c r="Q202" s="630" t="b">
        <f>IF(AND(H203="x",I204=""),(G196+G197)/12)</f>
        <v>0</v>
      </c>
      <c r="R202" s="630"/>
    </row>
    <row r="203" spans="1:24" s="380" customFormat="1" ht="17.45" customHeight="1" thickBot="1" x14ac:dyDescent="0.3">
      <c r="A203" s="378"/>
      <c r="B203" s="324"/>
      <c r="C203" s="54"/>
      <c r="D203" s="1125" t="s">
        <v>186</v>
      </c>
      <c r="E203" s="1125"/>
      <c r="F203" s="1125"/>
      <c r="G203" s="1125"/>
      <c r="H203" s="416"/>
      <c r="I203" s="399"/>
      <c r="J203" s="399"/>
      <c r="K203" s="521" t="s">
        <v>29</v>
      </c>
      <c r="L203" s="521"/>
      <c r="M203" s="562"/>
      <c r="N203" s="514"/>
      <c r="O203" s="410" t="str">
        <f>IF(O200="","",IF(M203="X","",O200-O201-O202))</f>
        <v/>
      </c>
      <c r="P203" s="385"/>
      <c r="Q203" s="385"/>
      <c r="R203" s="385"/>
      <c r="S203" s="385"/>
      <c r="T203" s="385"/>
      <c r="U203" s="385"/>
      <c r="V203" s="385"/>
      <c r="W203" s="385"/>
      <c r="X203" s="385"/>
    </row>
    <row r="204" spans="1:24" s="380" customFormat="1" ht="19.149999999999999" customHeight="1" x14ac:dyDescent="0.25">
      <c r="A204" s="378"/>
      <c r="B204" s="1125" t="s">
        <v>187</v>
      </c>
      <c r="C204" s="1131"/>
      <c r="D204" s="1131"/>
      <c r="E204" s="1131"/>
      <c r="F204" s="1131"/>
      <c r="G204" s="1131"/>
      <c r="H204" s="1131"/>
      <c r="I204" s="417"/>
      <c r="J204" s="403"/>
      <c r="K204" s="181"/>
      <c r="L204" s="181"/>
      <c r="M204" s="181"/>
      <c r="N204" s="181"/>
      <c r="O204" s="272"/>
      <c r="P204" s="385"/>
      <c r="Q204" s="385"/>
      <c r="R204" s="385"/>
      <c r="S204" s="385"/>
      <c r="T204" s="385"/>
      <c r="U204" s="385"/>
      <c r="V204" s="385"/>
      <c r="W204" s="385"/>
      <c r="X204" s="385"/>
    </row>
    <row r="205" spans="1:24" s="380" customFormat="1" ht="3" customHeight="1" x14ac:dyDescent="0.25">
      <c r="A205" s="378"/>
      <c r="B205" s="325"/>
      <c r="C205" s="257"/>
      <c r="D205" s="387"/>
      <c r="E205" s="387"/>
      <c r="F205" s="387"/>
      <c r="G205" s="400"/>
      <c r="H205" s="400"/>
      <c r="I205" s="400"/>
      <c r="J205" s="400"/>
      <c r="K205" s="401"/>
      <c r="L205" s="401"/>
      <c r="M205" s="401"/>
      <c r="N205" s="401"/>
      <c r="O205" s="327"/>
      <c r="P205" s="385"/>
      <c r="Q205" s="385"/>
      <c r="R205" s="385"/>
      <c r="S205" s="385"/>
      <c r="T205" s="385"/>
      <c r="U205" s="385"/>
      <c r="V205" s="385"/>
      <c r="W205" s="385"/>
      <c r="X205" s="385"/>
    </row>
    <row r="206" spans="1:24" s="380" customFormat="1" ht="15" customHeight="1" x14ac:dyDescent="0.25">
      <c r="A206" s="378"/>
      <c r="B206" s="326" t="s">
        <v>34</v>
      </c>
      <c r="C206" s="56"/>
      <c r="D206" s="402" t="s">
        <v>212</v>
      </c>
      <c r="E206" s="53" t="s">
        <v>85</v>
      </c>
      <c r="F206" s="53"/>
      <c r="G206" s="273"/>
      <c r="H206" s="368"/>
      <c r="I206" s="273"/>
      <c r="J206" s="403"/>
      <c r="K206" s="181"/>
      <c r="L206" s="181"/>
      <c r="M206" s="181"/>
      <c r="N206" s="181"/>
      <c r="O206" s="272"/>
      <c r="P206" s="385"/>
      <c r="Q206" s="385"/>
      <c r="R206" s="385"/>
      <c r="S206" s="385"/>
      <c r="T206" s="385"/>
      <c r="U206" s="385"/>
      <c r="V206" s="385"/>
      <c r="W206" s="385"/>
      <c r="X206" s="385"/>
    </row>
    <row r="207" spans="1:24" s="380" customFormat="1" x14ac:dyDescent="0.2">
      <c r="A207" s="378"/>
      <c r="B207" s="1126"/>
      <c r="C207" s="1126"/>
      <c r="D207" s="1126"/>
      <c r="E207" s="1126"/>
      <c r="F207" s="1126"/>
      <c r="G207" s="1126"/>
      <c r="H207" s="1126"/>
      <c r="I207" s="1126"/>
      <c r="J207" s="1126"/>
      <c r="K207" s="1126"/>
      <c r="L207" s="1126"/>
      <c r="M207" s="1126"/>
      <c r="N207" s="1126"/>
      <c r="O207" s="1126"/>
      <c r="P207" s="385"/>
      <c r="Q207" s="385"/>
      <c r="R207" s="385"/>
      <c r="S207" s="385"/>
      <c r="T207" s="385"/>
      <c r="U207" s="385"/>
      <c r="V207" s="385"/>
      <c r="W207" s="385"/>
      <c r="X207" s="385"/>
    </row>
    <row r="208" spans="1:24" s="380" customFormat="1" x14ac:dyDescent="0.2">
      <c r="A208" s="378"/>
      <c r="B208" s="1126"/>
      <c r="C208" s="1126"/>
      <c r="D208" s="1126"/>
      <c r="E208" s="1126"/>
      <c r="F208" s="1126"/>
      <c r="G208" s="1126"/>
      <c r="H208" s="1126"/>
      <c r="I208" s="1126"/>
      <c r="J208" s="1126"/>
      <c r="K208" s="1126"/>
      <c r="L208" s="1126"/>
      <c r="M208" s="1126"/>
      <c r="N208" s="1126"/>
      <c r="O208" s="1126"/>
      <c r="P208" s="385"/>
      <c r="Q208" s="385"/>
      <c r="R208" s="385"/>
      <c r="S208" s="385"/>
      <c r="T208" s="385"/>
      <c r="U208" s="385"/>
      <c r="V208" s="385"/>
      <c r="W208" s="385"/>
      <c r="X208" s="385"/>
    </row>
    <row r="209" spans="1:24" s="380" customFormat="1" ht="22.15" customHeight="1" x14ac:dyDescent="0.2">
      <c r="A209" s="378"/>
      <c r="B209" s="1126"/>
      <c r="C209" s="1126"/>
      <c r="D209" s="1126"/>
      <c r="E209" s="1126"/>
      <c r="F209" s="1126"/>
      <c r="G209" s="1126"/>
      <c r="H209" s="1126"/>
      <c r="I209" s="1126"/>
      <c r="J209" s="1126"/>
      <c r="K209" s="1126"/>
      <c r="L209" s="1126"/>
      <c r="M209" s="1126"/>
      <c r="N209" s="1126"/>
      <c r="O209" s="1126"/>
      <c r="P209" s="385"/>
      <c r="Q209" s="385"/>
      <c r="R209" s="385"/>
      <c r="S209" s="385"/>
      <c r="T209" s="385"/>
      <c r="U209" s="385"/>
      <c r="V209" s="385"/>
      <c r="W209" s="385"/>
      <c r="X209" s="385"/>
    </row>
    <row r="210" spans="1:24" s="380" customFormat="1" ht="19.899999999999999" customHeight="1" x14ac:dyDescent="0.2">
      <c r="A210" s="378"/>
      <c r="B210" s="1127" t="s">
        <v>154</v>
      </c>
      <c r="C210" s="1127"/>
      <c r="D210" s="1127"/>
      <c r="E210" s="1127"/>
      <c r="F210" s="1127"/>
      <c r="G210" s="1127"/>
      <c r="H210" s="1127"/>
      <c r="I210" s="1127"/>
      <c r="J210" s="1127"/>
      <c r="K210" s="1127"/>
      <c r="L210" s="1127"/>
      <c r="M210" s="1127"/>
      <c r="N210" s="1127"/>
      <c r="O210" s="1127"/>
      <c r="P210" s="385"/>
      <c r="Q210" s="385"/>
      <c r="R210" s="385"/>
      <c r="S210" s="378"/>
      <c r="T210" s="378"/>
      <c r="U210" s="385"/>
      <c r="V210" s="385"/>
      <c r="W210" s="385"/>
      <c r="X210" s="385"/>
    </row>
    <row r="211" spans="1:24" s="378" customFormat="1" x14ac:dyDescent="0.2">
      <c r="P211" s="385"/>
      <c r="Q211" s="385"/>
      <c r="R211" s="385"/>
    </row>
    <row r="212" spans="1:24" s="397" customFormat="1" x14ac:dyDescent="0.2">
      <c r="G212" s="560">
        <f>SUM(G200,G177,G154,G131,G108,G85,G62,G39,G16)</f>
        <v>0</v>
      </c>
      <c r="H212" s="560"/>
      <c r="I212" s="560">
        <f>SUM(I200,I177,I154,I131,I108,I85,I62,I39,I16)</f>
        <v>0</v>
      </c>
      <c r="O212" s="559">
        <f>SUM(O203,O180,O157,O134,O111,O88,O65,O42,O19)</f>
        <v>0</v>
      </c>
    </row>
    <row r="213" spans="1:24" s="397" customFormat="1" x14ac:dyDescent="0.2">
      <c r="B213" s="397" t="s">
        <v>263</v>
      </c>
      <c r="D213" s="397" t="s">
        <v>257</v>
      </c>
      <c r="E213" s="397" t="s">
        <v>262</v>
      </c>
      <c r="G213" s="397" t="s">
        <v>264</v>
      </c>
    </row>
    <row r="214" spans="1:24" s="397" customFormat="1" x14ac:dyDescent="0.2">
      <c r="B214" s="397">
        <f>B8</f>
        <v>0</v>
      </c>
      <c r="D214" s="560" t="str">
        <f>G16</f>
        <v/>
      </c>
      <c r="E214" s="560"/>
      <c r="F214" s="560" t="str">
        <f>I16</f>
        <v/>
      </c>
      <c r="G214" s="559" t="str">
        <f>O19</f>
        <v/>
      </c>
      <c r="I214" s="397">
        <f>B23</f>
        <v>0</v>
      </c>
      <c r="O214" s="397" t="s">
        <v>248</v>
      </c>
    </row>
    <row r="215" spans="1:24" s="397" customFormat="1" x14ac:dyDescent="0.2">
      <c r="B215" s="397">
        <f>B31</f>
        <v>0</v>
      </c>
      <c r="D215" s="560" t="str">
        <f>G39</f>
        <v/>
      </c>
      <c r="E215" s="560"/>
      <c r="F215" s="560" t="str">
        <f>I39</f>
        <v/>
      </c>
      <c r="G215" s="559" t="str">
        <f>O42</f>
        <v/>
      </c>
      <c r="I215" s="397">
        <f>B46</f>
        <v>0</v>
      </c>
      <c r="O215" s="561">
        <f>SUM(O201:O202,O178:O179,O155:O156,O132:O133,O109:O110,O86:O87,O63:O64,O40:O41,O17:O18)</f>
        <v>0</v>
      </c>
    </row>
    <row r="216" spans="1:24" s="397" customFormat="1" x14ac:dyDescent="0.2">
      <c r="B216" s="397">
        <f>B54</f>
        <v>0</v>
      </c>
      <c r="D216" s="560" t="str">
        <f>G62</f>
        <v/>
      </c>
      <c r="E216" s="560"/>
      <c r="F216" s="560" t="str">
        <f>I62</f>
        <v/>
      </c>
      <c r="G216" s="559" t="str">
        <f>O65</f>
        <v/>
      </c>
      <c r="I216" s="397">
        <f>B69</f>
        <v>0</v>
      </c>
    </row>
    <row r="217" spans="1:24" s="397" customFormat="1" x14ac:dyDescent="0.2">
      <c r="B217" s="397">
        <f>B77</f>
        <v>0</v>
      </c>
      <c r="D217" s="560" t="str">
        <f>G85</f>
        <v/>
      </c>
      <c r="E217" s="560"/>
      <c r="F217" s="560" t="str">
        <f>I85</f>
        <v/>
      </c>
      <c r="G217" s="559" t="str">
        <f>O88</f>
        <v/>
      </c>
      <c r="I217" s="397">
        <f>B92</f>
        <v>0</v>
      </c>
    </row>
    <row r="218" spans="1:24" s="397" customFormat="1" x14ac:dyDescent="0.2">
      <c r="B218" s="397">
        <f>B100</f>
        <v>0</v>
      </c>
      <c r="D218" s="560" t="str">
        <f>G108</f>
        <v/>
      </c>
      <c r="E218" s="560"/>
      <c r="F218" s="560" t="str">
        <f>I108</f>
        <v/>
      </c>
      <c r="G218" s="559" t="str">
        <f>O111</f>
        <v/>
      </c>
      <c r="I218" s="397">
        <f>B115</f>
        <v>0</v>
      </c>
    </row>
    <row r="219" spans="1:24" s="397" customFormat="1" x14ac:dyDescent="0.2">
      <c r="B219" s="397">
        <f>B123</f>
        <v>0</v>
      </c>
      <c r="D219" s="560" t="str">
        <f>G131</f>
        <v/>
      </c>
      <c r="E219" s="560"/>
      <c r="F219" s="560" t="str">
        <f>I131</f>
        <v/>
      </c>
      <c r="G219" s="559" t="str">
        <f>O134</f>
        <v/>
      </c>
      <c r="I219" s="397">
        <f>B138</f>
        <v>0</v>
      </c>
    </row>
    <row r="220" spans="1:24" s="397" customFormat="1" x14ac:dyDescent="0.2">
      <c r="B220" s="397">
        <f>B146</f>
        <v>0</v>
      </c>
      <c r="D220" s="560" t="str">
        <f>G154</f>
        <v/>
      </c>
      <c r="E220" s="560"/>
      <c r="F220" s="560" t="str">
        <f>I154</f>
        <v/>
      </c>
      <c r="G220" s="559" t="str">
        <f>O157</f>
        <v/>
      </c>
      <c r="I220" s="397">
        <f>B161</f>
        <v>0</v>
      </c>
    </row>
    <row r="221" spans="1:24" s="397" customFormat="1" x14ac:dyDescent="0.2">
      <c r="B221" s="397">
        <f>B169</f>
        <v>0</v>
      </c>
      <c r="D221" s="560" t="str">
        <f>G177</f>
        <v/>
      </c>
      <c r="E221" s="560"/>
      <c r="F221" s="560" t="str">
        <f>I177</f>
        <v/>
      </c>
      <c r="G221" s="559" t="str">
        <f>O180</f>
        <v/>
      </c>
      <c r="I221" s="397">
        <f>B184</f>
        <v>0</v>
      </c>
    </row>
    <row r="222" spans="1:24" s="397" customFormat="1" x14ac:dyDescent="0.2">
      <c r="B222" s="397">
        <f>B192</f>
        <v>0</v>
      </c>
      <c r="D222" s="560" t="str">
        <f>G200</f>
        <v/>
      </c>
      <c r="E222" s="560"/>
      <c r="F222" s="560" t="str">
        <f>I200</f>
        <v/>
      </c>
      <c r="G222" s="559" t="str">
        <f>O203</f>
        <v/>
      </c>
      <c r="I222" s="397">
        <f>B207</f>
        <v>0</v>
      </c>
    </row>
    <row r="223" spans="1:24" s="397" customFormat="1" x14ac:dyDescent="0.2"/>
    <row r="224" spans="1:24" s="397" customFormat="1" x14ac:dyDescent="0.2"/>
    <row r="225" s="397" customFormat="1" x14ac:dyDescent="0.2"/>
    <row r="226" s="397" customFormat="1" x14ac:dyDescent="0.2"/>
    <row r="227" s="397" customFormat="1" x14ac:dyDescent="0.2"/>
    <row r="228" s="397" customFormat="1" x14ac:dyDescent="0.2"/>
  </sheetData>
  <sheetProtection selectLockedCells="1"/>
  <mergeCells count="274">
    <mergeCell ref="B5:E6"/>
    <mergeCell ref="C7:D7"/>
    <mergeCell ref="E7:F7"/>
    <mergeCell ref="B1:D3"/>
    <mergeCell ref="H1:I1"/>
    <mergeCell ref="J1:K1"/>
    <mergeCell ref="M1:O1"/>
    <mergeCell ref="F2:G2"/>
    <mergeCell ref="H2:I2"/>
    <mergeCell ref="J2:K2"/>
    <mergeCell ref="M2:O2"/>
    <mergeCell ref="F3:G3"/>
    <mergeCell ref="H3:I3"/>
    <mergeCell ref="J3:K3"/>
    <mergeCell ref="M3:O3"/>
    <mergeCell ref="B8:B11"/>
    <mergeCell ref="C8:D8"/>
    <mergeCell ref="E8:F8"/>
    <mergeCell ref="C9:D9"/>
    <mergeCell ref="E9:F9"/>
    <mergeCell ref="C10:D10"/>
    <mergeCell ref="E10:F10"/>
    <mergeCell ref="C11:D11"/>
    <mergeCell ref="E14:F14"/>
    <mergeCell ref="C15:D15"/>
    <mergeCell ref="E15:F15"/>
    <mergeCell ref="E11:F11"/>
    <mergeCell ref="M11:M18"/>
    <mergeCell ref="C12:D12"/>
    <mergeCell ref="E12:F12"/>
    <mergeCell ref="C13:D13"/>
    <mergeCell ref="E13:F13"/>
    <mergeCell ref="C14:D14"/>
    <mergeCell ref="D19:G19"/>
    <mergeCell ref="I19:K19"/>
    <mergeCell ref="B20:H20"/>
    <mergeCell ref="B23:O25"/>
    <mergeCell ref="D16:E16"/>
    <mergeCell ref="I17:K17"/>
    <mergeCell ref="D18:G18"/>
    <mergeCell ref="I18:K18"/>
    <mergeCell ref="B26:O26"/>
    <mergeCell ref="B28:E29"/>
    <mergeCell ref="C30:D30"/>
    <mergeCell ref="E30:F30"/>
    <mergeCell ref="B31:B34"/>
    <mergeCell ref="C31:D31"/>
    <mergeCell ref="E31:F31"/>
    <mergeCell ref="C32:D32"/>
    <mergeCell ref="E32:F32"/>
    <mergeCell ref="C33:D33"/>
    <mergeCell ref="E33:F33"/>
    <mergeCell ref="C34:D34"/>
    <mergeCell ref="E34:F34"/>
    <mergeCell ref="M34:M41"/>
    <mergeCell ref="C35:D35"/>
    <mergeCell ref="E35:F35"/>
    <mergeCell ref="C36:D36"/>
    <mergeCell ref="E36:F36"/>
    <mergeCell ref="C37:D37"/>
    <mergeCell ref="E37:F37"/>
    <mergeCell ref="E57:F57"/>
    <mergeCell ref="D42:G42"/>
    <mergeCell ref="B43:H43"/>
    <mergeCell ref="B46:O48"/>
    <mergeCell ref="B49:O49"/>
    <mergeCell ref="B51:E52"/>
    <mergeCell ref="C53:D53"/>
    <mergeCell ref="E53:F53"/>
    <mergeCell ref="C38:D38"/>
    <mergeCell ref="E38:F38"/>
    <mergeCell ref="D39:E39"/>
    <mergeCell ref="I40:K40"/>
    <mergeCell ref="D41:G41"/>
    <mergeCell ref="I41:K41"/>
    <mergeCell ref="I63:K63"/>
    <mergeCell ref="D64:G64"/>
    <mergeCell ref="I64:K64"/>
    <mergeCell ref="D65:G65"/>
    <mergeCell ref="B66:H66"/>
    <mergeCell ref="B69:O71"/>
    <mergeCell ref="M57:M64"/>
    <mergeCell ref="C58:D58"/>
    <mergeCell ref="E58:F58"/>
    <mergeCell ref="C59:D59"/>
    <mergeCell ref="E59:F59"/>
    <mergeCell ref="C60:D60"/>
    <mergeCell ref="E60:F60"/>
    <mergeCell ref="C61:D61"/>
    <mergeCell ref="E61:F61"/>
    <mergeCell ref="D62:E62"/>
    <mergeCell ref="B54:B57"/>
    <mergeCell ref="C54:D54"/>
    <mergeCell ref="E54:F54"/>
    <mergeCell ref="C55:D55"/>
    <mergeCell ref="E55:F55"/>
    <mergeCell ref="C56:D56"/>
    <mergeCell ref="E56:F56"/>
    <mergeCell ref="C57:D57"/>
    <mergeCell ref="B72:O72"/>
    <mergeCell ref="B74:E75"/>
    <mergeCell ref="C76:D76"/>
    <mergeCell ref="E76:F76"/>
    <mergeCell ref="B77:B80"/>
    <mergeCell ref="C77:D77"/>
    <mergeCell ref="E77:F77"/>
    <mergeCell ref="C78:D78"/>
    <mergeCell ref="E78:F78"/>
    <mergeCell ref="C79:D79"/>
    <mergeCell ref="E79:F79"/>
    <mergeCell ref="C80:D80"/>
    <mergeCell ref="E80:F80"/>
    <mergeCell ref="M80:M87"/>
    <mergeCell ref="C81:D81"/>
    <mergeCell ref="E81:F81"/>
    <mergeCell ref="C82:D82"/>
    <mergeCell ref="E82:F82"/>
    <mergeCell ref="C83:D83"/>
    <mergeCell ref="E83:F83"/>
    <mergeCell ref="E103:F103"/>
    <mergeCell ref="D88:G88"/>
    <mergeCell ref="B89:H89"/>
    <mergeCell ref="B92:O94"/>
    <mergeCell ref="B95:O95"/>
    <mergeCell ref="B97:E98"/>
    <mergeCell ref="C99:D99"/>
    <mergeCell ref="E99:F99"/>
    <mergeCell ref="C84:D84"/>
    <mergeCell ref="E84:F84"/>
    <mergeCell ref="D85:E85"/>
    <mergeCell ref="I86:K86"/>
    <mergeCell ref="D87:G87"/>
    <mergeCell ref="I87:K87"/>
    <mergeCell ref="I109:K109"/>
    <mergeCell ref="D110:G110"/>
    <mergeCell ref="I110:K110"/>
    <mergeCell ref="D111:G111"/>
    <mergeCell ref="B112:H112"/>
    <mergeCell ref="B115:O117"/>
    <mergeCell ref="M103:M110"/>
    <mergeCell ref="C104:D104"/>
    <mergeCell ref="E104:F104"/>
    <mergeCell ref="C105:D105"/>
    <mergeCell ref="E105:F105"/>
    <mergeCell ref="C106:D106"/>
    <mergeCell ref="E106:F106"/>
    <mergeCell ref="C107:D107"/>
    <mergeCell ref="E107:F107"/>
    <mergeCell ref="D108:E108"/>
    <mergeCell ref="B100:B103"/>
    <mergeCell ref="C100:D100"/>
    <mergeCell ref="E100:F100"/>
    <mergeCell ref="C101:D101"/>
    <mergeCell ref="E101:F101"/>
    <mergeCell ref="C102:D102"/>
    <mergeCell ref="E102:F102"/>
    <mergeCell ref="C103:D103"/>
    <mergeCell ref="B118:O118"/>
    <mergeCell ref="B120:E121"/>
    <mergeCell ref="C122:D122"/>
    <mergeCell ref="E122:F122"/>
    <mergeCell ref="B123:B126"/>
    <mergeCell ref="C123:D123"/>
    <mergeCell ref="E123:F123"/>
    <mergeCell ref="C124:D124"/>
    <mergeCell ref="E124:F124"/>
    <mergeCell ref="C125:D125"/>
    <mergeCell ref="E125:F125"/>
    <mergeCell ref="C126:D126"/>
    <mergeCell ref="E126:F126"/>
    <mergeCell ref="M126:M133"/>
    <mergeCell ref="C127:D127"/>
    <mergeCell ref="E127:F127"/>
    <mergeCell ref="C128:D128"/>
    <mergeCell ref="E128:F128"/>
    <mergeCell ref="C129:D129"/>
    <mergeCell ref="E129:F129"/>
    <mergeCell ref="E149:F149"/>
    <mergeCell ref="D134:G134"/>
    <mergeCell ref="B135:H135"/>
    <mergeCell ref="B138:O140"/>
    <mergeCell ref="B141:O141"/>
    <mergeCell ref="B143:E144"/>
    <mergeCell ref="C145:D145"/>
    <mergeCell ref="E145:F145"/>
    <mergeCell ref="C130:D130"/>
    <mergeCell ref="E130:F130"/>
    <mergeCell ref="D131:E131"/>
    <mergeCell ref="I132:K132"/>
    <mergeCell ref="D133:G133"/>
    <mergeCell ref="I133:K133"/>
    <mergeCell ref="I155:K155"/>
    <mergeCell ref="D156:G156"/>
    <mergeCell ref="I156:K156"/>
    <mergeCell ref="D157:G157"/>
    <mergeCell ref="B158:H158"/>
    <mergeCell ref="B161:O163"/>
    <mergeCell ref="M149:M156"/>
    <mergeCell ref="C150:D150"/>
    <mergeCell ref="E150:F150"/>
    <mergeCell ref="C151:D151"/>
    <mergeCell ref="E151:F151"/>
    <mergeCell ref="C152:D152"/>
    <mergeCell ref="E152:F152"/>
    <mergeCell ref="C153:D153"/>
    <mergeCell ref="E153:F153"/>
    <mergeCell ref="D154:E154"/>
    <mergeCell ref="B146:B149"/>
    <mergeCell ref="C146:D146"/>
    <mergeCell ref="E146:F146"/>
    <mergeCell ref="C147:D147"/>
    <mergeCell ref="E147:F147"/>
    <mergeCell ref="C148:D148"/>
    <mergeCell ref="E148:F148"/>
    <mergeCell ref="C149:D149"/>
    <mergeCell ref="B164:O164"/>
    <mergeCell ref="B166:E167"/>
    <mergeCell ref="C168:D168"/>
    <mergeCell ref="E168:F168"/>
    <mergeCell ref="B169:B172"/>
    <mergeCell ref="C169:D169"/>
    <mergeCell ref="E169:F169"/>
    <mergeCell ref="C170:D170"/>
    <mergeCell ref="E170:F170"/>
    <mergeCell ref="C171:D171"/>
    <mergeCell ref="E171:F171"/>
    <mergeCell ref="C172:D172"/>
    <mergeCell ref="E172:F172"/>
    <mergeCell ref="M172:M179"/>
    <mergeCell ref="C173:D173"/>
    <mergeCell ref="E173:F173"/>
    <mergeCell ref="C174:D174"/>
    <mergeCell ref="E174:F174"/>
    <mergeCell ref="C175:D175"/>
    <mergeCell ref="E175:F175"/>
    <mergeCell ref="C176:D176"/>
    <mergeCell ref="E176:F176"/>
    <mergeCell ref="D177:E177"/>
    <mergeCell ref="I178:K178"/>
    <mergeCell ref="C195:D195"/>
    <mergeCell ref="E195:F195"/>
    <mergeCell ref="D180:G180"/>
    <mergeCell ref="B181:H181"/>
    <mergeCell ref="B184:O186"/>
    <mergeCell ref="B187:O187"/>
    <mergeCell ref="B189:E190"/>
    <mergeCell ref="C191:D191"/>
    <mergeCell ref="E191:F191"/>
    <mergeCell ref="C194:D194"/>
    <mergeCell ref="E194:F194"/>
    <mergeCell ref="D179:G179"/>
    <mergeCell ref="I179:K179"/>
    <mergeCell ref="B210:O210"/>
    <mergeCell ref="I201:K201"/>
    <mergeCell ref="D202:G202"/>
    <mergeCell ref="I202:K202"/>
    <mergeCell ref="D203:G203"/>
    <mergeCell ref="B204:H204"/>
    <mergeCell ref="B207:O209"/>
    <mergeCell ref="M195:M202"/>
    <mergeCell ref="C196:D196"/>
    <mergeCell ref="E196:F196"/>
    <mergeCell ref="C197:D197"/>
    <mergeCell ref="E197:F197"/>
    <mergeCell ref="C198:D198"/>
    <mergeCell ref="E198:F198"/>
    <mergeCell ref="C199:D199"/>
    <mergeCell ref="E199:F199"/>
    <mergeCell ref="D200:E200"/>
    <mergeCell ref="B192:B195"/>
    <mergeCell ref="C192:D192"/>
    <mergeCell ref="E192:F192"/>
    <mergeCell ref="C193:D193"/>
    <mergeCell ref="E193:F193"/>
  </mergeCells>
  <conditionalFormatting sqref="G7:G15 I7:I15 B8:B11 I20 B23 G30:G38 I30:I38 B31:B34 I43 B46 G53:G61 I53:I61 B54:B57 I66 B69 G76:G84 I76:I84 B77:B80 I89 B92 G99:G107 I99:I107 B100:B103 I112 B115 G122:G130 I122:I130 B123:B126 I135 B138 G145:G153 I145:I153 B146:B149 I158 B161 G168:G176 I168:I176 B169:B172 I181 B184 G191:G199 I191:I199 B192:B195 I204 B207">
    <cfRule type="cellIs" dxfId="298" priority="11" stopIfTrue="1" operator="equal">
      <formula>0</formula>
    </cfRule>
  </conditionalFormatting>
  <conditionalFormatting sqref="O17:O18">
    <cfRule type="cellIs" dxfId="297" priority="9" stopIfTrue="1" operator="equal">
      <formula>0</formula>
    </cfRule>
  </conditionalFormatting>
  <conditionalFormatting sqref="O19 G22 I22 O42 G45 I45 O65 G68 I68 O88 G91 I91 O111 G114 I114 O134 G137 I137 O157 G160 I160 O180 G183 I183 O203 G206 I206">
    <cfRule type="cellIs" dxfId="296" priority="10" stopIfTrue="1" operator="equal">
      <formula>0</formula>
    </cfRule>
  </conditionalFormatting>
  <conditionalFormatting sqref="O40:O41">
    <cfRule type="cellIs" dxfId="295" priority="8" stopIfTrue="1" operator="equal">
      <formula>0</formula>
    </cfRule>
  </conditionalFormatting>
  <conditionalFormatting sqref="O63:O64">
    <cfRule type="cellIs" dxfId="294" priority="7" stopIfTrue="1" operator="equal">
      <formula>0</formula>
    </cfRule>
  </conditionalFormatting>
  <conditionalFormatting sqref="O86:O87">
    <cfRule type="cellIs" dxfId="293" priority="6" stopIfTrue="1" operator="equal">
      <formula>0</formula>
    </cfRule>
  </conditionalFormatting>
  <conditionalFormatting sqref="O109:O110">
    <cfRule type="cellIs" dxfId="292" priority="5" stopIfTrue="1" operator="equal">
      <formula>0</formula>
    </cfRule>
  </conditionalFormatting>
  <conditionalFormatting sqref="O132:O133">
    <cfRule type="cellIs" dxfId="291" priority="4" stopIfTrue="1" operator="equal">
      <formula>0</formula>
    </cfRule>
  </conditionalFormatting>
  <conditionalFormatting sqref="O155:O156">
    <cfRule type="cellIs" dxfId="290" priority="3" stopIfTrue="1" operator="equal">
      <formula>0</formula>
    </cfRule>
  </conditionalFormatting>
  <conditionalFormatting sqref="O178:O179">
    <cfRule type="cellIs" dxfId="289" priority="2" stopIfTrue="1" operator="equal">
      <formula>0</formula>
    </cfRule>
  </conditionalFormatting>
  <conditionalFormatting sqref="O201:O202">
    <cfRule type="cellIs" dxfId="288" priority="1" stopIfTrue="1" operator="equal">
      <formula>0</formula>
    </cfRule>
  </conditionalFormatting>
  <dataValidations count="5">
    <dataValidation allowBlank="1" showInputMessage="1" showErrorMessage="1" errorTitle="Negative number" error="Can not put a positve number into this cell" sqref="H7:H8 J191:J192 H191:H192 J168:J169 H168:H169 J145:J146 H145:H146 J122:J123 H122:H123 J99:J100 H99:H100 J76:J77 H76:H77 J53:J54 H53:H54 J30:J31 H30:H31 J7:J8" xr:uid="{00000000-0002-0000-1100-000000000000}"/>
    <dataValidation allowBlank="1" showInputMessage="1" showErrorMessage="1" errorTitle="Negative number" error="Can not put a negative number into worksheet" sqref="J16 I204 H19 H203:J203 J200 I181 H180:J180 J177 I158 H157:J157 J154 I135 H134:J134 J131 I112 H111:J111 J108 I89 H88:J88 J85 I66 H65:J65 J62 I43 H42:J42 J39 I20" xr:uid="{00000000-0002-0000-1100-000001000000}"/>
    <dataValidation type="whole" allowBlank="1" showInputMessage="1" showErrorMessage="1" errorTitle="Negative number" error="Can not put a negative number into worksheet" sqref="G21 G193:J199 J204:J206 H205:H206 I205 G205 G170:J176 J181:J183 H182:H183 I182 G182 G147:J153 J158:J160 H159:H160 I159 G159 G124:J130 J135:J137 H136:H137 I136 G136 G101:J107 J112:J114 H113:H114 I113 G113 G78:J84 J89:J91 H90:H91 I90 G90 G55:J61 J66:J68 H67:H68 I67 G67 G32:J38 J43:J45 H44:H45 I44 G44 G9:J15 J20:J22 H21:H22 I21" xr:uid="{00000000-0002-0000-1100-000002000000}">
      <formula1>0</formula1>
      <formula2>999999999999</formula2>
    </dataValidation>
    <dataValidation type="whole" allowBlank="1" showInputMessage="1" showErrorMessage="1" errorTitle="Negative number" error="Can not put a positve number into this cell" sqref="G8 I192 G192 I169 G169 I146 G146 I123 G123 I100 G100 I77 G77 I54 G54 I31 G31 I8" xr:uid="{00000000-0002-0000-1100-000003000000}">
      <formula1>-100000000000000</formula1>
      <formula2>0</formula2>
    </dataValidation>
    <dataValidation type="whole" allowBlank="1" showInputMessage="1" showErrorMessage="1" errorTitle="Negative number" error="Can not be a Negative Number" sqref="G7 I191 G191 I168 G168 I145 G145 I122 G122 I99 G99 I76 G76 I53 G53 I30 G30 I7" xr:uid="{00000000-0002-0000-1100-000004000000}">
      <formula1>0</formula1>
      <formula2>50000000000000</formula2>
    </dataValidation>
  </dataValidations>
  <printOptions horizontalCentered="1" verticalCentered="1"/>
  <pageMargins left="0" right="0" top="0.25" bottom="0" header="0.5" footer="0.23"/>
  <pageSetup scale="65" fitToHeight="3" orientation="portrait" r:id="rId1"/>
  <headerFooter>
    <oddHeader xml:space="preserve">&amp;CIncome Analysis Worksheet </oddHeader>
  </headerFooter>
  <rowBreaks count="2" manualBreakCount="2">
    <brk id="72" min="1" max="12" man="1"/>
    <brk id="141"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Button 1">
              <controlPr defaultSize="0" print="0" autoFill="0" autoPict="0" macro="[0]!rental2">
                <anchor moveWithCells="1" sizeWithCells="1">
                  <from>
                    <xdr:col>10</xdr:col>
                    <xdr:colOff>514350</xdr:colOff>
                    <xdr:row>4</xdr:row>
                    <xdr:rowOff>66675</xdr:rowOff>
                  </from>
                  <to>
                    <xdr:col>14</xdr:col>
                    <xdr:colOff>809625</xdr:colOff>
                    <xdr:row>5</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X76"/>
  <sheetViews>
    <sheetView showGridLines="0" zoomScale="90" zoomScaleNormal="90" workbookViewId="0">
      <selection activeCell="S9" sqref="S9:Y9"/>
    </sheetView>
  </sheetViews>
  <sheetFormatPr defaultColWidth="8.85546875" defaultRowHeight="15" x14ac:dyDescent="0.25"/>
  <cols>
    <col min="1" max="1" width="2.7109375" style="195" customWidth="1"/>
    <col min="2" max="2" width="20.42578125" style="274" customWidth="1"/>
    <col min="3" max="3" width="0.85546875" style="274" customWidth="1"/>
    <col min="4" max="4" width="14.7109375" style="274" customWidth="1"/>
    <col min="5" max="5" width="8.85546875" style="274" customWidth="1"/>
    <col min="6" max="6" width="3" style="274" customWidth="1"/>
    <col min="7" max="7" width="2.7109375" style="274" customWidth="1"/>
    <col min="8" max="8" width="14.7109375" style="174" customWidth="1"/>
    <col min="9" max="9" width="2.7109375" style="274" customWidth="1"/>
    <col min="10" max="10" width="14.28515625" style="274" customWidth="1"/>
    <col min="11" max="11" width="1.140625" style="274" customWidth="1"/>
    <col min="12" max="12" width="12" style="274" customWidth="1"/>
    <col min="13" max="13" width="1" style="274" customWidth="1"/>
    <col min="14" max="14" width="2.7109375" style="274" customWidth="1"/>
    <col min="15" max="15" width="1" style="274" customWidth="1"/>
    <col min="16" max="16" width="14.42578125" style="274" customWidth="1"/>
    <col min="17" max="24" width="8.85546875" style="195"/>
    <col min="25" max="16384" width="8.85546875" style="274"/>
  </cols>
  <sheetData>
    <row r="1" spans="2:19" ht="15.75" x14ac:dyDescent="0.25">
      <c r="B1" s="1149" t="s">
        <v>182</v>
      </c>
      <c r="C1" s="1149"/>
      <c r="D1" s="1149"/>
      <c r="E1" s="1149"/>
      <c r="F1" s="1149"/>
      <c r="G1" s="1051" t="s">
        <v>105</v>
      </c>
      <c r="H1" s="1051"/>
      <c r="I1" s="1050" t="str">
        <f>IF(Input!C1=0,"",Input!C1)</f>
        <v/>
      </c>
      <c r="J1" s="1050"/>
      <c r="K1" s="1051" t="s">
        <v>37</v>
      </c>
      <c r="L1" s="1051"/>
      <c r="M1" s="359"/>
      <c r="N1" s="1054" t="str">
        <f>IF(Input!I5=0,"",Input!I5)</f>
        <v/>
      </c>
      <c r="O1" s="1054"/>
      <c r="P1" s="1054"/>
      <c r="Q1" s="289"/>
      <c r="R1" s="290"/>
      <c r="S1" s="429"/>
    </row>
    <row r="2" spans="2:19" ht="13.9" customHeight="1" x14ac:dyDescent="0.25">
      <c r="B2" s="1149"/>
      <c r="C2" s="1149"/>
      <c r="D2" s="1149"/>
      <c r="E2" s="1149"/>
      <c r="F2" s="1149"/>
      <c r="G2" s="1051" t="s">
        <v>104</v>
      </c>
      <c r="H2" s="1051"/>
      <c r="I2" s="1052" t="str">
        <f>IF(Input!C3=0,"",Input!C3)</f>
        <v/>
      </c>
      <c r="J2" s="1052"/>
      <c r="K2" s="1051" t="s">
        <v>90</v>
      </c>
      <c r="L2" s="1051"/>
      <c r="M2" s="359"/>
      <c r="N2" s="1116" t="str">
        <f>IF(Input!I1=0,"",Input!I1)</f>
        <v/>
      </c>
      <c r="O2" s="1116"/>
      <c r="P2" s="1116"/>
      <c r="Q2" s="289"/>
      <c r="R2" s="290"/>
      <c r="S2" s="429"/>
    </row>
    <row r="3" spans="2:19" ht="18" customHeight="1" x14ac:dyDescent="0.25">
      <c r="B3" s="1149"/>
      <c r="C3" s="1149"/>
      <c r="D3" s="1149"/>
      <c r="E3" s="1149"/>
      <c r="F3" s="1149"/>
      <c r="G3" s="1051" t="s">
        <v>89</v>
      </c>
      <c r="H3" s="1051"/>
      <c r="I3" s="1052" t="str">
        <f>IF(Input!G1=0,"",Input!G1)</f>
        <v/>
      </c>
      <c r="J3" s="1052"/>
      <c r="K3" s="1051" t="s">
        <v>36</v>
      </c>
      <c r="L3" s="1051"/>
      <c r="M3" s="359"/>
      <c r="N3" s="1148" t="str">
        <f>IF(Input!C5=0,"",Input!C5)</f>
        <v/>
      </c>
      <c r="O3" s="1148"/>
      <c r="P3" s="1148"/>
      <c r="Q3" s="289"/>
      <c r="R3" s="290"/>
      <c r="S3" s="429"/>
    </row>
    <row r="4" spans="2:19" s="195" customFormat="1" ht="4.1500000000000004" customHeight="1" x14ac:dyDescent="0.25">
      <c r="B4" s="332"/>
      <c r="C4" s="332"/>
      <c r="D4" s="426"/>
      <c r="E4" s="332"/>
      <c r="F4" s="332"/>
      <c r="G4" s="332"/>
      <c r="H4" s="332"/>
      <c r="I4" s="332"/>
      <c r="J4" s="426"/>
      <c r="K4" s="332"/>
      <c r="L4" s="427"/>
      <c r="M4" s="427"/>
      <c r="N4" s="427"/>
      <c r="O4" s="427"/>
      <c r="P4" s="428"/>
      <c r="Q4" s="289"/>
      <c r="R4" s="290"/>
      <c r="S4" s="429"/>
    </row>
    <row r="5" spans="2:19" ht="22.15" customHeight="1" x14ac:dyDescent="0.25">
      <c r="B5" s="1144"/>
      <c r="C5" s="1144"/>
      <c r="D5" s="1144"/>
      <c r="E5" s="1144"/>
      <c r="F5" s="1144"/>
      <c r="G5" s="1144"/>
      <c r="H5" s="1144"/>
      <c r="I5" s="1144"/>
      <c r="J5" s="1144"/>
      <c r="K5" s="1144"/>
      <c r="L5" s="1144"/>
      <c r="M5" s="1144"/>
      <c r="N5" s="1144"/>
      <c r="O5" s="1144"/>
      <c r="P5" s="1144"/>
    </row>
    <row r="6" spans="2:19" ht="16.899999999999999" customHeight="1" x14ac:dyDescent="0.25">
      <c r="B6" s="265"/>
      <c r="C6" s="265"/>
      <c r="D6" s="265"/>
      <c r="E6" s="1145"/>
      <c r="F6" s="1145"/>
      <c r="G6" s="268" t="s">
        <v>103</v>
      </c>
      <c r="H6" s="269">
        <f>Input!$C$9</f>
        <v>2023</v>
      </c>
      <c r="I6" s="268" t="s">
        <v>103</v>
      </c>
      <c r="J6" s="269">
        <f>H6-1</f>
        <v>2022</v>
      </c>
      <c r="K6" s="266"/>
      <c r="L6" s="16"/>
      <c r="M6" s="16"/>
      <c r="N6" s="1146" t="s">
        <v>265</v>
      </c>
      <c r="O6" s="260"/>
      <c r="P6" s="270"/>
    </row>
    <row r="7" spans="2:19" ht="6.6" customHeight="1" x14ac:dyDescent="0.25">
      <c r="B7" s="265"/>
      <c r="C7" s="265"/>
      <c r="D7" s="265"/>
      <c r="E7" s="277"/>
      <c r="F7" s="277"/>
      <c r="G7" s="277"/>
      <c r="H7" s="278"/>
      <c r="I7" s="260"/>
      <c r="J7" s="278"/>
      <c r="K7" s="266"/>
      <c r="L7" s="16"/>
      <c r="M7" s="16"/>
      <c r="N7" s="1146"/>
      <c r="O7" s="260"/>
      <c r="P7" s="270"/>
    </row>
    <row r="8" spans="2:19" x14ac:dyDescent="0.25">
      <c r="B8" s="98" t="s">
        <v>178</v>
      </c>
      <c r="C8" s="1"/>
      <c r="D8" s="1143" t="s">
        <v>196</v>
      </c>
      <c r="E8" s="1143"/>
      <c r="F8" s="1142" t="s">
        <v>194</v>
      </c>
      <c r="G8" s="1142"/>
      <c r="H8" s="209"/>
      <c r="I8" s="279"/>
      <c r="J8" s="209"/>
      <c r="K8" s="279"/>
      <c r="L8" s="280"/>
      <c r="M8" s="280"/>
      <c r="N8" s="1146"/>
      <c r="O8" s="281"/>
      <c r="P8" s="282"/>
    </row>
    <row r="9" spans="2:19" x14ac:dyDescent="0.25">
      <c r="B9" s="1122"/>
      <c r="C9" s="1"/>
      <c r="D9" s="1143" t="s">
        <v>188</v>
      </c>
      <c r="E9" s="1143"/>
      <c r="F9" s="1142" t="s">
        <v>195</v>
      </c>
      <c r="G9" s="1142"/>
      <c r="H9" s="210"/>
      <c r="I9" s="279"/>
      <c r="J9" s="210"/>
      <c r="K9" s="279"/>
      <c r="L9" s="280"/>
      <c r="M9" s="280"/>
      <c r="N9" s="1146"/>
      <c r="O9" s="281"/>
      <c r="P9" s="282"/>
      <c r="R9" s="291"/>
    </row>
    <row r="10" spans="2:19" x14ac:dyDescent="0.25">
      <c r="B10" s="1122"/>
      <c r="C10" s="283"/>
      <c r="D10" s="1143" t="s">
        <v>213</v>
      </c>
      <c r="E10" s="1143"/>
      <c r="F10" s="1142" t="s">
        <v>194</v>
      </c>
      <c r="G10" s="1142"/>
      <c r="H10" s="210"/>
      <c r="I10" s="279"/>
      <c r="J10" s="210"/>
      <c r="K10" s="279"/>
      <c r="L10" s="280"/>
      <c r="M10" s="280"/>
      <c r="N10" s="1146"/>
      <c r="O10" s="281"/>
      <c r="P10" s="282"/>
    </row>
    <row r="11" spans="2:19" x14ac:dyDescent="0.25">
      <c r="B11" s="283"/>
      <c r="C11" s="283"/>
      <c r="D11" s="1143" t="s">
        <v>214</v>
      </c>
      <c r="E11" s="1143"/>
      <c r="F11" s="1142" t="s">
        <v>194</v>
      </c>
      <c r="G11" s="1142"/>
      <c r="H11" s="210"/>
      <c r="I11" s="279"/>
      <c r="J11" s="210"/>
      <c r="K11" s="279"/>
      <c r="L11" s="21" t="s">
        <v>109</v>
      </c>
      <c r="M11" s="21"/>
      <c r="N11" s="1146"/>
      <c r="P11" s="21" t="s">
        <v>111</v>
      </c>
    </row>
    <row r="12" spans="2:19" ht="15" customHeight="1" thickBot="1" x14ac:dyDescent="0.3">
      <c r="B12" s="283"/>
      <c r="C12" s="283"/>
      <c r="D12" s="1143" t="s">
        <v>115</v>
      </c>
      <c r="E12" s="1143"/>
      <c r="F12" s="1142" t="s">
        <v>11</v>
      </c>
      <c r="G12" s="1142"/>
      <c r="H12" s="210"/>
      <c r="I12" s="279"/>
      <c r="J12" s="210"/>
      <c r="K12" s="279"/>
      <c r="L12" s="11" t="s">
        <v>110</v>
      </c>
      <c r="M12" s="11"/>
      <c r="N12" s="1147"/>
      <c r="P12" s="271" t="s">
        <v>68</v>
      </c>
    </row>
    <row r="13" spans="2:19" ht="15.75" thickBot="1" x14ac:dyDescent="0.3">
      <c r="B13" s="4"/>
      <c r="C13" s="284"/>
      <c r="D13" s="1140" t="s">
        <v>20</v>
      </c>
      <c r="E13" s="1140"/>
      <c r="F13" s="1140"/>
      <c r="G13" s="12"/>
      <c r="H13" s="258" t="str">
        <f>IF(SUM(H8:H12)=0,"",SUM(H8:H12))</f>
        <v/>
      </c>
      <c r="I13" s="285"/>
      <c r="J13" s="258" t="str">
        <f>IF(SUM(J8:J12)=0,"",SUM(J8:J12))</f>
        <v/>
      </c>
      <c r="K13" s="2"/>
      <c r="L13" s="288" t="str">
        <f>IF(AND(J13="",H13=""),"",IF(H13="","",IF(H13&lt;J13,12,IF(J13="",12,24))))</f>
        <v/>
      </c>
      <c r="M13" s="9"/>
      <c r="N13" s="563"/>
      <c r="P13" s="293" t="str">
        <f>IF(L13="","",IF(N13="X","",IF(L13=12,H13/12,(H13+J13)/24)))</f>
        <v/>
      </c>
    </row>
    <row r="14" spans="2:19" ht="7.9" customHeight="1" thickTop="1" x14ac:dyDescent="0.25">
      <c r="B14" s="4"/>
      <c r="C14" s="284"/>
      <c r="D14" s="516"/>
      <c r="E14" s="516"/>
      <c r="F14" s="516"/>
      <c r="G14" s="12"/>
      <c r="H14" s="539"/>
      <c r="I14" s="285"/>
      <c r="J14" s="539"/>
      <c r="K14" s="2"/>
      <c r="L14" s="9"/>
      <c r="M14" s="9"/>
      <c r="P14" s="540"/>
    </row>
    <row r="15" spans="2:19" ht="5.45" customHeight="1" x14ac:dyDescent="0.25">
      <c r="B15" s="534"/>
      <c r="C15" s="535"/>
      <c r="D15" s="536"/>
      <c r="E15" s="536"/>
      <c r="F15" s="536"/>
      <c r="G15" s="536"/>
      <c r="H15" s="537"/>
      <c r="I15" s="537"/>
      <c r="J15" s="537"/>
      <c r="K15" s="537"/>
      <c r="L15" s="538"/>
      <c r="M15" s="538"/>
      <c r="N15" s="538"/>
      <c r="O15" s="538"/>
      <c r="P15" s="327"/>
    </row>
    <row r="16" spans="2:19" ht="15" customHeight="1" x14ac:dyDescent="0.25">
      <c r="B16" s="261" t="s">
        <v>34</v>
      </c>
      <c r="C16" s="5"/>
      <c r="D16" s="259"/>
      <c r="E16" s="263" t="s">
        <v>84</v>
      </c>
      <c r="F16" s="21" t="s">
        <v>85</v>
      </c>
      <c r="G16" s="21"/>
      <c r="H16" s="273"/>
      <c r="I16" s="285"/>
      <c r="J16" s="273"/>
      <c r="K16" s="286"/>
      <c r="L16" s="287"/>
      <c r="M16" s="287"/>
      <c r="N16" s="287"/>
      <c r="O16" s="287"/>
      <c r="P16" s="272"/>
    </row>
    <row r="17" spans="2:18" ht="13.9" customHeight="1" x14ac:dyDescent="0.25">
      <c r="B17" s="1141"/>
      <c r="C17" s="1141"/>
      <c r="D17" s="1141"/>
      <c r="E17" s="1141"/>
      <c r="F17" s="1141"/>
      <c r="G17" s="1141"/>
      <c r="H17" s="1141"/>
      <c r="I17" s="1141"/>
      <c r="J17" s="1141"/>
      <c r="K17" s="1141"/>
      <c r="L17" s="1141"/>
      <c r="M17" s="1141"/>
      <c r="N17" s="1141"/>
      <c r="O17" s="1141"/>
      <c r="P17" s="1141"/>
    </row>
    <row r="18" spans="2:18" x14ac:dyDescent="0.25">
      <c r="B18" s="1141"/>
      <c r="C18" s="1141"/>
      <c r="D18" s="1141"/>
      <c r="E18" s="1141"/>
      <c r="F18" s="1141"/>
      <c r="G18" s="1141"/>
      <c r="H18" s="1141"/>
      <c r="I18" s="1141"/>
      <c r="J18" s="1141"/>
      <c r="K18" s="1141"/>
      <c r="L18" s="1141"/>
      <c r="M18" s="1141"/>
      <c r="N18" s="1141"/>
      <c r="O18" s="1141"/>
      <c r="P18" s="1141"/>
    </row>
    <row r="19" spans="2:18" ht="40.15" customHeight="1" x14ac:dyDescent="0.25">
      <c r="B19" s="1141"/>
      <c r="C19" s="1141"/>
      <c r="D19" s="1141"/>
      <c r="E19" s="1141"/>
      <c r="F19" s="1141"/>
      <c r="G19" s="1141"/>
      <c r="H19" s="1141"/>
      <c r="I19" s="1141"/>
      <c r="J19" s="1141"/>
      <c r="K19" s="1141"/>
      <c r="L19" s="1141"/>
      <c r="M19" s="1141"/>
      <c r="N19" s="1141"/>
      <c r="O19" s="1141"/>
      <c r="P19" s="1141"/>
    </row>
    <row r="20" spans="2:18" s="195" customFormat="1" ht="5.45" customHeight="1" x14ac:dyDescent="0.25">
      <c r="B20" s="332"/>
      <c r="C20" s="332"/>
      <c r="D20" s="332"/>
      <c r="E20" s="332"/>
      <c r="F20" s="332"/>
      <c r="G20" s="332"/>
      <c r="H20" s="332"/>
      <c r="I20" s="332"/>
      <c r="J20" s="332"/>
      <c r="K20" s="332"/>
      <c r="L20" s="332"/>
      <c r="M20" s="332"/>
      <c r="N20" s="332"/>
      <c r="O20" s="332"/>
      <c r="P20" s="332"/>
    </row>
    <row r="21" spans="2:18" ht="22.15" customHeight="1" x14ac:dyDescent="0.25">
      <c r="B21" s="1144"/>
      <c r="C21" s="1144"/>
      <c r="D21" s="1144"/>
      <c r="E21" s="1144"/>
      <c r="F21" s="1144"/>
      <c r="G21" s="1144"/>
      <c r="H21" s="1144"/>
      <c r="I21" s="1144"/>
      <c r="J21" s="1144"/>
      <c r="K21" s="1144"/>
      <c r="L21" s="1144"/>
      <c r="M21" s="1144"/>
      <c r="N21" s="1144"/>
      <c r="O21" s="1144"/>
      <c r="P21" s="1144"/>
    </row>
    <row r="22" spans="2:18" ht="16.899999999999999" customHeight="1" x14ac:dyDescent="0.25">
      <c r="B22" s="265"/>
      <c r="C22" s="265"/>
      <c r="D22" s="265"/>
      <c r="E22" s="1145"/>
      <c r="F22" s="1145"/>
      <c r="G22" s="268" t="s">
        <v>103</v>
      </c>
      <c r="H22" s="389">
        <f>Input!$C$9</f>
        <v>2023</v>
      </c>
      <c r="I22" s="268" t="s">
        <v>103</v>
      </c>
      <c r="J22" s="269">
        <f>H22-1</f>
        <v>2022</v>
      </c>
      <c r="K22" s="266"/>
      <c r="L22" s="16"/>
      <c r="M22" s="16"/>
      <c r="N22" s="1146" t="s">
        <v>265</v>
      </c>
      <c r="O22" s="260"/>
      <c r="P22" s="270"/>
    </row>
    <row r="23" spans="2:18" ht="6.6" customHeight="1" x14ac:dyDescent="0.25">
      <c r="B23" s="265"/>
      <c r="C23" s="265"/>
      <c r="D23" s="265"/>
      <c r="E23" s="277"/>
      <c r="F23" s="277"/>
      <c r="G23" s="277"/>
      <c r="H23" s="278"/>
      <c r="I23" s="260"/>
      <c r="J23" s="278"/>
      <c r="K23" s="266"/>
      <c r="L23" s="16"/>
      <c r="M23" s="16"/>
      <c r="N23" s="1146"/>
      <c r="O23" s="260"/>
      <c r="P23" s="270"/>
    </row>
    <row r="24" spans="2:18" x14ac:dyDescent="0.25">
      <c r="B24" s="98" t="s">
        <v>178</v>
      </c>
      <c r="C24" s="1"/>
      <c r="D24" s="1143" t="s">
        <v>196</v>
      </c>
      <c r="E24" s="1143"/>
      <c r="F24" s="1142" t="s">
        <v>194</v>
      </c>
      <c r="G24" s="1142"/>
      <c r="H24" s="209"/>
      <c r="I24" s="279"/>
      <c r="J24" s="209"/>
      <c r="K24" s="279"/>
      <c r="L24" s="280"/>
      <c r="M24" s="280"/>
      <c r="N24" s="1146"/>
      <c r="O24" s="281"/>
      <c r="P24" s="282"/>
    </row>
    <row r="25" spans="2:18" x14ac:dyDescent="0.25">
      <c r="B25" s="1122"/>
      <c r="C25" s="1"/>
      <c r="D25" s="1143" t="s">
        <v>188</v>
      </c>
      <c r="E25" s="1143"/>
      <c r="F25" s="1142" t="s">
        <v>195</v>
      </c>
      <c r="G25" s="1142"/>
      <c r="H25" s="210"/>
      <c r="I25" s="279"/>
      <c r="J25" s="210"/>
      <c r="K25" s="279"/>
      <c r="L25" s="280"/>
      <c r="M25" s="280"/>
      <c r="N25" s="1146"/>
      <c r="O25" s="281"/>
      <c r="P25" s="282"/>
      <c r="R25" s="291"/>
    </row>
    <row r="26" spans="2:18" x14ac:dyDescent="0.25">
      <c r="B26" s="1122"/>
      <c r="C26" s="283"/>
      <c r="D26" s="1143" t="s">
        <v>213</v>
      </c>
      <c r="E26" s="1143"/>
      <c r="F26" s="1142" t="s">
        <v>194</v>
      </c>
      <c r="G26" s="1142"/>
      <c r="H26" s="210"/>
      <c r="I26" s="279"/>
      <c r="J26" s="210"/>
      <c r="K26" s="279"/>
      <c r="L26" s="280"/>
      <c r="M26" s="280"/>
      <c r="N26" s="1146"/>
      <c r="O26" s="281"/>
      <c r="P26" s="282"/>
    </row>
    <row r="27" spans="2:18" x14ac:dyDescent="0.25">
      <c r="B27" s="283"/>
      <c r="C27" s="283"/>
      <c r="D27" s="1143" t="s">
        <v>214</v>
      </c>
      <c r="E27" s="1143"/>
      <c r="F27" s="1142" t="s">
        <v>194</v>
      </c>
      <c r="G27" s="1142"/>
      <c r="H27" s="210"/>
      <c r="I27" s="279"/>
      <c r="J27" s="210"/>
      <c r="K27" s="279"/>
      <c r="L27" s="21" t="s">
        <v>109</v>
      </c>
      <c r="M27" s="21"/>
      <c r="N27" s="1146"/>
      <c r="P27" s="21" t="s">
        <v>111</v>
      </c>
    </row>
    <row r="28" spans="2:18" ht="15" customHeight="1" thickBot="1" x14ac:dyDescent="0.3">
      <c r="B28" s="283"/>
      <c r="C28" s="283"/>
      <c r="D28" s="1143" t="s">
        <v>115</v>
      </c>
      <c r="E28" s="1143"/>
      <c r="F28" s="1142" t="s">
        <v>11</v>
      </c>
      <c r="G28" s="1142"/>
      <c r="H28" s="210"/>
      <c r="I28" s="279"/>
      <c r="J28" s="210"/>
      <c r="K28" s="279"/>
      <c r="L28" s="11" t="s">
        <v>110</v>
      </c>
      <c r="M28" s="11"/>
      <c r="N28" s="1147"/>
      <c r="P28" s="271" t="s">
        <v>68</v>
      </c>
    </row>
    <row r="29" spans="2:18" ht="15.75" thickBot="1" x14ac:dyDescent="0.3">
      <c r="B29" s="4"/>
      <c r="C29" s="284"/>
      <c r="D29" s="1140" t="s">
        <v>20</v>
      </c>
      <c r="E29" s="1140"/>
      <c r="F29" s="1140"/>
      <c r="G29" s="12"/>
      <c r="H29" s="258" t="str">
        <f>IF(SUM(H24:H28)=0,"",SUM(H24:H28))</f>
        <v/>
      </c>
      <c r="I29" s="285"/>
      <c r="J29" s="258" t="str">
        <f>IF(SUM(J24:J28)=0,"",SUM(J24:J28))</f>
        <v/>
      </c>
      <c r="K29" s="2"/>
      <c r="L29" s="288" t="str">
        <f>IF(AND(J29="",H29=""),"",IF(H29="","",IF(H29&lt;J29,12,IF(J29="",12,24))))</f>
        <v/>
      </c>
      <c r="M29" s="9"/>
      <c r="N29" s="563"/>
      <c r="P29" s="293" t="str">
        <f>IF(L29="","",IF(N29="X","",IF(L29=12,H29/12,(H29+J29)/24)))</f>
        <v/>
      </c>
    </row>
    <row r="30" spans="2:18" ht="6.6" customHeight="1" thickTop="1" x14ac:dyDescent="0.25">
      <c r="B30" s="4"/>
      <c r="C30" s="284"/>
      <c r="D30" s="516"/>
      <c r="E30" s="516"/>
      <c r="F30" s="516"/>
      <c r="G30" s="12"/>
      <c r="H30" s="539"/>
      <c r="I30" s="285"/>
      <c r="J30" s="539"/>
      <c r="K30" s="2"/>
      <c r="L30" s="9"/>
      <c r="M30" s="9"/>
      <c r="P30" s="540"/>
    </row>
    <row r="31" spans="2:18" ht="6.6" customHeight="1" x14ac:dyDescent="0.25">
      <c r="B31" s="534"/>
      <c r="C31" s="535"/>
      <c r="D31" s="536"/>
      <c r="E31" s="536"/>
      <c r="F31" s="536"/>
      <c r="G31" s="536"/>
      <c r="H31" s="537"/>
      <c r="I31" s="537"/>
      <c r="J31" s="537"/>
      <c r="K31" s="537"/>
      <c r="L31" s="538"/>
      <c r="M31" s="538"/>
      <c r="N31" s="538"/>
      <c r="O31" s="538"/>
      <c r="P31" s="327"/>
    </row>
    <row r="32" spans="2:18" ht="15" customHeight="1" x14ac:dyDescent="0.25">
      <c r="B32" s="261" t="s">
        <v>34</v>
      </c>
      <c r="C32" s="5"/>
      <c r="D32" s="259"/>
      <c r="E32" s="263" t="s">
        <v>84</v>
      </c>
      <c r="F32" s="21" t="s">
        <v>85</v>
      </c>
      <c r="G32" s="21"/>
      <c r="H32" s="273"/>
      <c r="I32" s="285"/>
      <c r="J32" s="273"/>
      <c r="K32" s="286"/>
      <c r="L32" s="287"/>
      <c r="M32" s="287"/>
      <c r="N32" s="287"/>
      <c r="O32" s="287"/>
      <c r="P32" s="272"/>
    </row>
    <row r="33" spans="2:18" x14ac:dyDescent="0.25">
      <c r="B33" s="1141"/>
      <c r="C33" s="1141"/>
      <c r="D33" s="1141"/>
      <c r="E33" s="1141"/>
      <c r="F33" s="1141"/>
      <c r="G33" s="1141"/>
      <c r="H33" s="1141"/>
      <c r="I33" s="1141"/>
      <c r="J33" s="1141"/>
      <c r="K33" s="1141"/>
      <c r="L33" s="1141"/>
      <c r="M33" s="1141"/>
      <c r="N33" s="1141"/>
      <c r="O33" s="1141"/>
      <c r="P33" s="1141"/>
    </row>
    <row r="34" spans="2:18" x14ac:dyDescent="0.25">
      <c r="B34" s="1141"/>
      <c r="C34" s="1141"/>
      <c r="D34" s="1141"/>
      <c r="E34" s="1141"/>
      <c r="F34" s="1141"/>
      <c r="G34" s="1141"/>
      <c r="H34" s="1141"/>
      <c r="I34" s="1141"/>
      <c r="J34" s="1141"/>
      <c r="K34" s="1141"/>
      <c r="L34" s="1141"/>
      <c r="M34" s="1141"/>
      <c r="N34" s="1141"/>
      <c r="O34" s="1141"/>
      <c r="P34" s="1141"/>
    </row>
    <row r="35" spans="2:18" ht="38.450000000000003" customHeight="1" x14ac:dyDescent="0.25">
      <c r="B35" s="1141"/>
      <c r="C35" s="1141"/>
      <c r="D35" s="1141"/>
      <c r="E35" s="1141"/>
      <c r="F35" s="1141"/>
      <c r="G35" s="1141"/>
      <c r="H35" s="1141"/>
      <c r="I35" s="1141"/>
      <c r="J35" s="1141"/>
      <c r="K35" s="1141"/>
      <c r="L35" s="1141"/>
      <c r="M35" s="1141"/>
      <c r="N35" s="1141"/>
      <c r="O35" s="1141"/>
      <c r="P35" s="1141"/>
    </row>
    <row r="36" spans="2:18" s="195" customFormat="1" ht="5.45" customHeight="1" x14ac:dyDescent="0.25">
      <c r="B36" s="332"/>
      <c r="C36" s="332"/>
      <c r="D36" s="332"/>
      <c r="E36" s="332"/>
      <c r="F36" s="332"/>
      <c r="G36" s="332"/>
      <c r="H36" s="332"/>
      <c r="I36" s="332"/>
      <c r="J36" s="332"/>
      <c r="K36" s="332"/>
      <c r="L36" s="332"/>
      <c r="M36" s="332"/>
      <c r="N36" s="332"/>
      <c r="O36" s="332"/>
      <c r="P36" s="332"/>
    </row>
    <row r="37" spans="2:18" ht="22.15" customHeight="1" x14ac:dyDescent="0.25">
      <c r="B37" s="1144"/>
      <c r="C37" s="1144"/>
      <c r="D37" s="1144"/>
      <c r="E37" s="1144"/>
      <c r="F37" s="1144"/>
      <c r="G37" s="1144"/>
      <c r="H37" s="1144"/>
      <c r="I37" s="1144"/>
      <c r="J37" s="1144"/>
      <c r="K37" s="1144"/>
      <c r="L37" s="1144"/>
      <c r="M37" s="1144"/>
      <c r="N37" s="1144"/>
      <c r="O37" s="1144"/>
      <c r="P37" s="1144"/>
    </row>
    <row r="38" spans="2:18" ht="16.899999999999999" customHeight="1" x14ac:dyDescent="0.25">
      <c r="B38" s="265"/>
      <c r="C38" s="265"/>
      <c r="D38" s="265"/>
      <c r="E38" s="1145"/>
      <c r="F38" s="1145"/>
      <c r="G38" s="268" t="s">
        <v>103</v>
      </c>
      <c r="H38" s="389">
        <f>Input!$C$9</f>
        <v>2023</v>
      </c>
      <c r="I38" s="268" t="s">
        <v>103</v>
      </c>
      <c r="J38" s="269">
        <f>H38-1</f>
        <v>2022</v>
      </c>
      <c r="K38" s="266"/>
      <c r="L38" s="16"/>
      <c r="M38" s="16"/>
      <c r="N38" s="1146" t="s">
        <v>265</v>
      </c>
      <c r="O38" s="260"/>
      <c r="P38" s="270"/>
    </row>
    <row r="39" spans="2:18" ht="6.6" customHeight="1" x14ac:dyDescent="0.25">
      <c r="B39" s="265"/>
      <c r="C39" s="265"/>
      <c r="D39" s="265"/>
      <c r="E39" s="277"/>
      <c r="F39" s="277"/>
      <c r="G39" s="277"/>
      <c r="H39" s="278"/>
      <c r="I39" s="260"/>
      <c r="J39" s="278"/>
      <c r="K39" s="266"/>
      <c r="L39" s="16"/>
      <c r="M39" s="16"/>
      <c r="N39" s="1146"/>
      <c r="O39" s="260"/>
      <c r="P39" s="270"/>
    </row>
    <row r="40" spans="2:18" x14ac:dyDescent="0.25">
      <c r="B40" s="98" t="s">
        <v>178</v>
      </c>
      <c r="C40" s="1"/>
      <c r="D40" s="1143" t="s">
        <v>196</v>
      </c>
      <c r="E40" s="1143"/>
      <c r="F40" s="1142" t="s">
        <v>194</v>
      </c>
      <c r="G40" s="1142"/>
      <c r="H40" s="209"/>
      <c r="I40" s="279"/>
      <c r="J40" s="209"/>
      <c r="K40" s="279"/>
      <c r="L40" s="280"/>
      <c r="M40" s="280"/>
      <c r="N40" s="1146"/>
      <c r="O40" s="281"/>
      <c r="P40" s="282"/>
    </row>
    <row r="41" spans="2:18" x14ac:dyDescent="0.25">
      <c r="B41" s="1122"/>
      <c r="C41" s="1"/>
      <c r="D41" s="1143" t="s">
        <v>188</v>
      </c>
      <c r="E41" s="1143"/>
      <c r="F41" s="1142" t="s">
        <v>195</v>
      </c>
      <c r="G41" s="1142"/>
      <c r="H41" s="210"/>
      <c r="I41" s="279"/>
      <c r="J41" s="210"/>
      <c r="K41" s="279"/>
      <c r="L41" s="280"/>
      <c r="M41" s="280"/>
      <c r="N41" s="1146"/>
      <c r="O41" s="281"/>
      <c r="P41" s="282"/>
      <c r="R41" s="291"/>
    </row>
    <row r="42" spans="2:18" x14ac:dyDescent="0.25">
      <c r="B42" s="1122"/>
      <c r="C42" s="283"/>
      <c r="D42" s="1143" t="s">
        <v>213</v>
      </c>
      <c r="E42" s="1143"/>
      <c r="F42" s="1142" t="s">
        <v>194</v>
      </c>
      <c r="G42" s="1142"/>
      <c r="H42" s="210"/>
      <c r="I42" s="279"/>
      <c r="J42" s="210"/>
      <c r="K42" s="279"/>
      <c r="L42" s="280"/>
      <c r="M42" s="280"/>
      <c r="N42" s="1146"/>
      <c r="O42" s="281"/>
      <c r="P42" s="282"/>
    </row>
    <row r="43" spans="2:18" x14ac:dyDescent="0.25">
      <c r="B43" s="283"/>
      <c r="C43" s="283"/>
      <c r="D43" s="1143" t="s">
        <v>214</v>
      </c>
      <c r="E43" s="1143"/>
      <c r="F43" s="1142" t="s">
        <v>194</v>
      </c>
      <c r="G43" s="1142"/>
      <c r="H43" s="210"/>
      <c r="I43" s="279"/>
      <c r="J43" s="210"/>
      <c r="K43" s="279"/>
      <c r="L43" s="21" t="s">
        <v>109</v>
      </c>
      <c r="M43" s="21"/>
      <c r="N43" s="1146"/>
      <c r="P43" s="21" t="s">
        <v>111</v>
      </c>
    </row>
    <row r="44" spans="2:18" ht="15" customHeight="1" thickBot="1" x14ac:dyDescent="0.3">
      <c r="B44" s="283"/>
      <c r="C44" s="283"/>
      <c r="D44" s="1143" t="s">
        <v>115</v>
      </c>
      <c r="E44" s="1143"/>
      <c r="F44" s="1142" t="s">
        <v>11</v>
      </c>
      <c r="G44" s="1142"/>
      <c r="H44" s="210"/>
      <c r="I44" s="279"/>
      <c r="J44" s="210"/>
      <c r="K44" s="279"/>
      <c r="L44" s="11" t="s">
        <v>110</v>
      </c>
      <c r="M44" s="11"/>
      <c r="N44" s="1147"/>
      <c r="P44" s="271" t="s">
        <v>68</v>
      </c>
    </row>
    <row r="45" spans="2:18" ht="15.75" thickBot="1" x14ac:dyDescent="0.3">
      <c r="B45" s="4"/>
      <c r="C45" s="284"/>
      <c r="D45" s="1140" t="s">
        <v>20</v>
      </c>
      <c r="E45" s="1140"/>
      <c r="F45" s="1140"/>
      <c r="G45" s="12"/>
      <c r="H45" s="258" t="str">
        <f>IF(SUM(H40:H44)=0,"",SUM(H40:H44))</f>
        <v/>
      </c>
      <c r="I45" s="285"/>
      <c r="J45" s="258" t="str">
        <f>IF(SUM(J40:J44)=0,"",SUM(J40:J44))</f>
        <v/>
      </c>
      <c r="K45" s="2"/>
      <c r="L45" s="288" t="str">
        <f>IF(AND(J45="",H45=""),"",IF(H45="","",IF(H45&lt;J45,12,IF(J45="",12,24))))</f>
        <v/>
      </c>
      <c r="M45" s="9"/>
      <c r="N45" s="563"/>
      <c r="P45" s="293" t="str">
        <f>IF(L45="","",IF(N45="X","",IF(L45=12,H45/12,(H45+J45)/24)))</f>
        <v/>
      </c>
    </row>
    <row r="46" spans="2:18" ht="9.6" customHeight="1" thickTop="1" x14ac:dyDescent="0.25">
      <c r="B46" s="4"/>
      <c r="C46" s="284"/>
      <c r="D46" s="267"/>
      <c r="E46" s="267"/>
      <c r="F46" s="267"/>
      <c r="G46" s="267"/>
      <c r="H46" s="286"/>
      <c r="I46" s="286"/>
      <c r="J46" s="286"/>
      <c r="K46" s="286"/>
      <c r="L46" s="287"/>
      <c r="M46" s="287"/>
      <c r="N46" s="287"/>
      <c r="O46" s="287"/>
      <c r="P46" s="272"/>
    </row>
    <row r="47" spans="2:18" ht="6" customHeight="1" x14ac:dyDescent="0.25">
      <c r="B47" s="534"/>
      <c r="C47" s="535"/>
      <c r="D47" s="536"/>
      <c r="E47" s="536"/>
      <c r="F47" s="536"/>
      <c r="G47" s="536"/>
      <c r="H47" s="537"/>
      <c r="I47" s="537"/>
      <c r="J47" s="537"/>
      <c r="K47" s="537"/>
      <c r="L47" s="538"/>
      <c r="M47" s="538"/>
      <c r="N47" s="538"/>
      <c r="O47" s="538"/>
      <c r="P47" s="327"/>
    </row>
    <row r="48" spans="2:18" ht="15" customHeight="1" x14ac:dyDescent="0.25">
      <c r="B48" s="261" t="s">
        <v>34</v>
      </c>
      <c r="C48" s="5"/>
      <c r="D48" s="259"/>
      <c r="E48" s="263" t="s">
        <v>84</v>
      </c>
      <c r="F48" s="21" t="s">
        <v>85</v>
      </c>
      <c r="G48" s="21"/>
      <c r="H48" s="273"/>
      <c r="I48" s="285"/>
      <c r="J48" s="273"/>
      <c r="K48" s="286"/>
      <c r="L48" s="287"/>
      <c r="M48" s="287"/>
      <c r="N48" s="287"/>
      <c r="O48" s="287"/>
      <c r="P48" s="272"/>
    </row>
    <row r="49" spans="2:16" x14ac:dyDescent="0.25">
      <c r="B49" s="1141"/>
      <c r="C49" s="1141"/>
      <c r="D49" s="1141"/>
      <c r="E49" s="1141"/>
      <c r="F49" s="1141"/>
      <c r="G49" s="1141"/>
      <c r="H49" s="1141"/>
      <c r="I49" s="1141"/>
      <c r="J49" s="1141"/>
      <c r="K49" s="1141"/>
      <c r="L49" s="1141"/>
      <c r="M49" s="1141"/>
      <c r="N49" s="1141"/>
      <c r="O49" s="1141"/>
      <c r="P49" s="1141"/>
    </row>
    <row r="50" spans="2:16" x14ac:dyDescent="0.25">
      <c r="B50" s="1141"/>
      <c r="C50" s="1141"/>
      <c r="D50" s="1141"/>
      <c r="E50" s="1141"/>
      <c r="F50" s="1141"/>
      <c r="G50" s="1141"/>
      <c r="H50" s="1141"/>
      <c r="I50" s="1141"/>
      <c r="J50" s="1141"/>
      <c r="K50" s="1141"/>
      <c r="L50" s="1141"/>
      <c r="M50" s="1141"/>
      <c r="N50" s="1141"/>
      <c r="O50" s="1141"/>
      <c r="P50" s="1141"/>
    </row>
    <row r="51" spans="2:16" ht="42.6" customHeight="1" x14ac:dyDescent="0.25">
      <c r="B51" s="1141"/>
      <c r="C51" s="1141"/>
      <c r="D51" s="1141"/>
      <c r="E51" s="1141"/>
      <c r="F51" s="1141"/>
      <c r="G51" s="1141"/>
      <c r="H51" s="1141"/>
      <c r="I51" s="1141"/>
      <c r="J51" s="1141"/>
      <c r="K51" s="1141"/>
      <c r="L51" s="1141"/>
      <c r="M51" s="1141"/>
      <c r="N51" s="1141"/>
      <c r="O51" s="1141"/>
      <c r="P51" s="1141"/>
    </row>
    <row r="52" spans="2:16" ht="5.45" customHeight="1" x14ac:dyDescent="0.25">
      <c r="B52" s="332"/>
      <c r="C52" s="332"/>
      <c r="D52" s="332"/>
      <c r="E52" s="332"/>
      <c r="F52" s="332"/>
      <c r="G52" s="332"/>
      <c r="H52" s="332"/>
      <c r="I52" s="332"/>
      <c r="J52" s="332"/>
      <c r="K52" s="332"/>
      <c r="L52" s="332"/>
      <c r="M52" s="332"/>
      <c r="N52" s="332"/>
      <c r="O52" s="332"/>
      <c r="P52" s="332"/>
    </row>
    <row r="53" spans="2:16" s="332" customFormat="1" x14ac:dyDescent="0.25"/>
    <row r="54" spans="2:16" s="332" customFormat="1" x14ac:dyDescent="0.25">
      <c r="P54" s="332" t="s">
        <v>60</v>
      </c>
    </row>
    <row r="55" spans="2:16" s="332" customFormat="1" x14ac:dyDescent="0.25">
      <c r="G55" s="497"/>
      <c r="H55" s="497">
        <f t="shared" ref="H55:N55" si="0">SUM(H45,H29,H13)</f>
        <v>0</v>
      </c>
      <c r="I55" s="497"/>
      <c r="J55" s="497">
        <f t="shared" si="0"/>
        <v>0</v>
      </c>
      <c r="K55" s="497">
        <f t="shared" si="0"/>
        <v>0</v>
      </c>
      <c r="L55" s="497"/>
      <c r="M55" s="497"/>
      <c r="N55" s="497">
        <f t="shared" si="0"/>
        <v>0</v>
      </c>
      <c r="O55" s="497"/>
      <c r="P55" s="497">
        <f>SUM(P45,P29,P13)</f>
        <v>0</v>
      </c>
    </row>
    <row r="56" spans="2:16" s="332" customFormat="1" x14ac:dyDescent="0.25"/>
    <row r="57" spans="2:16" s="332" customFormat="1" x14ac:dyDescent="0.25">
      <c r="B57" s="332">
        <f>B9</f>
        <v>0</v>
      </c>
      <c r="D57" s="496" t="str">
        <f>H13</f>
        <v/>
      </c>
      <c r="E57" s="496" t="str">
        <f>J13</f>
        <v/>
      </c>
      <c r="F57" s="497" t="str">
        <f>P13</f>
        <v/>
      </c>
      <c r="G57" s="332">
        <f>B17</f>
        <v>0</v>
      </c>
    </row>
    <row r="58" spans="2:16" s="332" customFormat="1" x14ac:dyDescent="0.25">
      <c r="B58" s="332">
        <f>B25</f>
        <v>0</v>
      </c>
      <c r="D58" s="496" t="str">
        <f>H29</f>
        <v/>
      </c>
      <c r="E58" s="496" t="str">
        <f>J29</f>
        <v/>
      </c>
      <c r="F58" s="497" t="str">
        <f>P29</f>
        <v/>
      </c>
      <c r="G58" s="332">
        <f>B33</f>
        <v>0</v>
      </c>
    </row>
    <row r="59" spans="2:16" s="332" customFormat="1" x14ac:dyDescent="0.25">
      <c r="B59" s="332">
        <f>B41</f>
        <v>0</v>
      </c>
      <c r="D59" s="496" t="str">
        <f>H45</f>
        <v/>
      </c>
      <c r="E59" s="496" t="str">
        <f>J45</f>
        <v/>
      </c>
      <c r="F59" s="497" t="str">
        <f>P45</f>
        <v/>
      </c>
      <c r="G59" s="332">
        <f>B49</f>
        <v>0</v>
      </c>
    </row>
    <row r="60" spans="2:16" s="332" customFormat="1" x14ac:dyDescent="0.25"/>
    <row r="61" spans="2:16" s="332" customFormat="1" x14ac:dyDescent="0.25"/>
    <row r="62" spans="2:16" s="332" customFormat="1" x14ac:dyDescent="0.25"/>
    <row r="63" spans="2:16" s="332" customFormat="1" x14ac:dyDescent="0.25"/>
    <row r="64" spans="2:16" s="332" customFormat="1" x14ac:dyDescent="0.25"/>
    <row r="65" s="332" customFormat="1" x14ac:dyDescent="0.25"/>
    <row r="66" s="332" customFormat="1" x14ac:dyDescent="0.25"/>
    <row r="67" s="332" customFormat="1" x14ac:dyDescent="0.25"/>
    <row r="68" s="332" customFormat="1" x14ac:dyDescent="0.25"/>
    <row r="69" s="332" customFormat="1" x14ac:dyDescent="0.25"/>
    <row r="70" s="332" customFormat="1" x14ac:dyDescent="0.25"/>
    <row r="71" s="332" customFormat="1" x14ac:dyDescent="0.25"/>
    <row r="72" s="332" customFormat="1" x14ac:dyDescent="0.25"/>
    <row r="73" s="332" customFormat="1" x14ac:dyDescent="0.25"/>
    <row r="74" s="332" customFormat="1" x14ac:dyDescent="0.25"/>
    <row r="75" s="332" customFormat="1" x14ac:dyDescent="0.25"/>
    <row r="76" s="332" customFormat="1" x14ac:dyDescent="0.25"/>
  </sheetData>
  <sheetProtection selectLockedCells="1"/>
  <protectedRanges>
    <protectedRange sqref="H6 H16 J16 B17 J8:J12 H8:H12 B9:B10 H32 J32 B33 J24:J28 H24:H28 B25:B26 H48 J48 B49 J40:J44 H40:H44 B41:B42 H22 H38" name="Range1"/>
  </protectedRanges>
  <mergeCells count="61">
    <mergeCell ref="D12:E12"/>
    <mergeCell ref="F9:G9"/>
    <mergeCell ref="B5:P5"/>
    <mergeCell ref="E6:F6"/>
    <mergeCell ref="F10:G10"/>
    <mergeCell ref="N6:N12"/>
    <mergeCell ref="D10:E10"/>
    <mergeCell ref="F12:G12"/>
    <mergeCell ref="D11:E11"/>
    <mergeCell ref="B9:B10"/>
    <mergeCell ref="D8:E8"/>
    <mergeCell ref="D9:E9"/>
    <mergeCell ref="I1:J1"/>
    <mergeCell ref="I2:J2"/>
    <mergeCell ref="N2:P2"/>
    <mergeCell ref="K1:L1"/>
    <mergeCell ref="F11:G11"/>
    <mergeCell ref="F8:G8"/>
    <mergeCell ref="I3:J3"/>
    <mergeCell ref="N3:P3"/>
    <mergeCell ref="K2:L2"/>
    <mergeCell ref="K3:L3"/>
    <mergeCell ref="N1:P1"/>
    <mergeCell ref="B1:F3"/>
    <mergeCell ref="G1:H1"/>
    <mergeCell ref="G2:H2"/>
    <mergeCell ref="G3:H3"/>
    <mergeCell ref="B49:P51"/>
    <mergeCell ref="B41:B42"/>
    <mergeCell ref="D43:E43"/>
    <mergeCell ref="F43:G43"/>
    <mergeCell ref="F41:G41"/>
    <mergeCell ref="F44:G44"/>
    <mergeCell ref="D44:E44"/>
    <mergeCell ref="D45:F45"/>
    <mergeCell ref="D42:E42"/>
    <mergeCell ref="F42:G42"/>
    <mergeCell ref="D41:E41"/>
    <mergeCell ref="D29:F29"/>
    <mergeCell ref="D40:E40"/>
    <mergeCell ref="D28:E28"/>
    <mergeCell ref="F28:G28"/>
    <mergeCell ref="F26:G26"/>
    <mergeCell ref="F27:G27"/>
    <mergeCell ref="B33:P35"/>
    <mergeCell ref="F40:G40"/>
    <mergeCell ref="N38:N44"/>
    <mergeCell ref="D27:E27"/>
    <mergeCell ref="B37:P37"/>
    <mergeCell ref="E38:F38"/>
    <mergeCell ref="N22:N28"/>
    <mergeCell ref="D13:F13"/>
    <mergeCell ref="B17:P19"/>
    <mergeCell ref="F25:G25"/>
    <mergeCell ref="D25:E25"/>
    <mergeCell ref="B21:P21"/>
    <mergeCell ref="E22:F22"/>
    <mergeCell ref="B25:B26"/>
    <mergeCell ref="D24:E24"/>
    <mergeCell ref="F24:G24"/>
    <mergeCell ref="D26:E26"/>
  </mergeCells>
  <conditionalFormatting sqref="H8:H12 J8:J12 B9:B10 B17 H24:H28 J24:J28 B25:B26 B33 H40:H44 J40:J44 B41:B42 B49">
    <cfRule type="cellIs" dxfId="287" priority="31" stopIfTrue="1" operator="equal">
      <formula>0</formula>
    </cfRule>
  </conditionalFormatting>
  <conditionalFormatting sqref="H16 J16 H32 J32 H48 J48">
    <cfRule type="cellIs" dxfId="286" priority="30" stopIfTrue="1" operator="equal">
      <formula>0</formula>
    </cfRule>
  </conditionalFormatting>
  <dataValidations count="5">
    <dataValidation type="whole" allowBlank="1" showInputMessage="1" showErrorMessage="1" errorTitle="Negative number" error="Can not put a negative number into worksheet" sqref="H15 J46:J47 K46:K48 J42:J43 H42:H43 I42:I44 K42:K44 I46:I48 H46:H47 J31 K31:K32 J26:J27 H26:H27 I26:I28 K26:K28 I31:I32 H31 J15 K15:K16 J10:J11 H10:H11 I10:I12 K10:K12 I15:I16" xr:uid="{00000000-0002-0000-1200-000000000000}">
      <formula1>0</formula1>
      <formula2>999999999999</formula2>
    </dataValidation>
    <dataValidation allowBlank="1" showInputMessage="1" showErrorMessage="1" errorTitle="Negative number" error="Can not put a negative number into worksheet" sqref="H12 J44 K45 H44 J28 K29:K30 H28 J12 K13:K14" xr:uid="{00000000-0002-0000-1200-000001000000}"/>
    <dataValidation type="whole" allowBlank="1" showInputMessage="1" showErrorMessage="1" errorTitle="Negative number" error="Can not be a Negative Number" sqref="J8 H40 J40 H24 J24 H8" xr:uid="{00000000-0002-0000-1200-000002000000}">
      <formula1>0</formula1>
      <formula2>50000000000000</formula2>
    </dataValidation>
    <dataValidation type="whole" allowBlank="1" showInputMessage="1" showErrorMessage="1" errorTitle="Negative number" error="Can not put a positve number into this cell" sqref="J9 H41 J41 H25 J25 H9" xr:uid="{00000000-0002-0000-1200-000003000000}">
      <formula1>-100000000000000</formula1>
      <formula2>0</formula2>
    </dataValidation>
    <dataValidation allowBlank="1" showInputMessage="1" showErrorMessage="1" errorTitle="Negative number" error="Can not put a positve number into this cell" sqref="K8:K9 I40:I41 K40:K41 I24:I25 K24:K25 I8:I9" xr:uid="{00000000-0002-0000-1200-000004000000}"/>
  </dataValidations>
  <printOptions horizontalCentered="1"/>
  <pageMargins left="0" right="0" top="0.75" bottom="0.16" header="0.5" footer="0.16"/>
  <pageSetup scale="88" fitToHeight="3"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2145" r:id="rId4" name="Button 113">
              <controlPr defaultSize="0" print="0" autoFill="0" autoPict="0" macro="[0]!royalty">
                <anchor moveWithCells="1" sizeWithCells="1">
                  <from>
                    <xdr:col>14</xdr:col>
                    <xdr:colOff>19050</xdr:colOff>
                    <xdr:row>4</xdr:row>
                    <xdr:rowOff>9525</xdr:rowOff>
                  </from>
                  <to>
                    <xdr:col>16</xdr:col>
                    <xdr:colOff>19050</xdr:colOff>
                    <xdr:row>4</xdr:row>
                    <xdr:rowOff>276225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V68"/>
  <sheetViews>
    <sheetView showGridLines="0" zoomScale="90" zoomScaleNormal="90" workbookViewId="0">
      <selection activeCell="T7" sqref="T7:Z7"/>
    </sheetView>
  </sheetViews>
  <sheetFormatPr defaultColWidth="8.85546875" defaultRowHeight="15.75" x14ac:dyDescent="0.25"/>
  <cols>
    <col min="1" max="1" width="5.7109375" style="195" customWidth="1"/>
    <col min="2" max="2" width="20.28515625" style="174" customWidth="1"/>
    <col min="3" max="3" width="9.28515625" style="174" customWidth="1"/>
    <col min="4" max="4" width="1.85546875" style="174" customWidth="1"/>
    <col min="5" max="5" width="2" style="174" customWidth="1"/>
    <col min="6" max="6" width="3.85546875" style="174" customWidth="1"/>
    <col min="7" max="7" width="1" style="174" customWidth="1"/>
    <col min="8" max="8" width="2.7109375" style="174" customWidth="1"/>
    <col min="9" max="9" width="14.28515625" style="174" customWidth="1"/>
    <col min="10" max="10" width="2.7109375" style="174" customWidth="1"/>
    <col min="11" max="11" width="14.42578125" style="174" customWidth="1"/>
    <col min="12" max="12" width="1.5703125" style="174" customWidth="1"/>
    <col min="13" max="13" width="12.42578125" style="174" customWidth="1"/>
    <col min="14" max="14" width="1.28515625" style="174" customWidth="1"/>
    <col min="15" max="15" width="2.7109375" style="174" customWidth="1"/>
    <col min="16" max="16" width="1" style="174" customWidth="1"/>
    <col min="17" max="17" width="16.5703125" style="306" customWidth="1"/>
    <col min="18" max="18" width="12" style="289" customWidth="1"/>
    <col min="19" max="19" width="3.7109375" style="290" customWidth="1"/>
    <col min="20" max="20" width="8.85546875" style="429"/>
    <col min="21" max="22" width="8.85546875" style="195"/>
    <col min="23" max="16384" width="8.85546875" style="274"/>
  </cols>
  <sheetData>
    <row r="1" spans="1:22" x14ac:dyDescent="0.25">
      <c r="B1" s="1149" t="s">
        <v>177</v>
      </c>
      <c r="C1" s="1149"/>
      <c r="D1" s="1149"/>
      <c r="E1" s="1149"/>
      <c r="F1" s="1149"/>
      <c r="G1" s="1149"/>
      <c r="H1" s="1149"/>
      <c r="I1" s="1051" t="s">
        <v>105</v>
      </c>
      <c r="J1" s="1051"/>
      <c r="K1" s="1085" t="str">
        <f>IF(Input!C1=0,"",Input!C1)</f>
        <v/>
      </c>
      <c r="L1" s="1085"/>
      <c r="M1" s="359" t="s">
        <v>37</v>
      </c>
      <c r="N1" s="359"/>
      <c r="O1" s="1054" t="str">
        <f>IF(Input!I5=0,"",Input!I5)</f>
        <v/>
      </c>
      <c r="P1" s="1054"/>
      <c r="Q1" s="1054"/>
    </row>
    <row r="2" spans="1:22" ht="15" customHeight="1" x14ac:dyDescent="0.25">
      <c r="B2" s="1149"/>
      <c r="C2" s="1149"/>
      <c r="D2" s="1149"/>
      <c r="E2" s="1149"/>
      <c r="F2" s="1149"/>
      <c r="G2" s="1149"/>
      <c r="H2" s="1149"/>
      <c r="I2" s="1051" t="s">
        <v>104</v>
      </c>
      <c r="J2" s="1051"/>
      <c r="K2" s="1116" t="str">
        <f>IF(Input!C3=0,"",Input!C3)</f>
        <v/>
      </c>
      <c r="L2" s="1116"/>
      <c r="M2" s="359" t="s">
        <v>90</v>
      </c>
      <c r="N2" s="359"/>
      <c r="O2" s="1116" t="str">
        <f>IF(Input!I1=0,"",Input!I1)</f>
        <v/>
      </c>
      <c r="P2" s="1116"/>
      <c r="Q2" s="1116"/>
    </row>
    <row r="3" spans="1:22" ht="15" customHeight="1" x14ac:dyDescent="0.25">
      <c r="B3" s="1149"/>
      <c r="C3" s="1149"/>
      <c r="D3" s="1149"/>
      <c r="E3" s="1149"/>
      <c r="F3" s="1149"/>
      <c r="G3" s="1149"/>
      <c r="H3" s="1149"/>
      <c r="I3" s="1051" t="s">
        <v>89</v>
      </c>
      <c r="J3" s="1051"/>
      <c r="K3" s="1084" t="str">
        <f>IF(Input!G1=0,"",Input!G1)</f>
        <v/>
      </c>
      <c r="L3" s="1084"/>
      <c r="M3" s="359" t="s">
        <v>36</v>
      </c>
      <c r="N3" s="359"/>
      <c r="O3" s="1148" t="str">
        <f>IF(Input!C5=0,"",Input!C5)</f>
        <v/>
      </c>
      <c r="P3" s="1148"/>
      <c r="Q3" s="1148"/>
    </row>
    <row r="4" spans="1:22" ht="5.45" hidden="1" customHeight="1" x14ac:dyDescent="0.25">
      <c r="I4" s="173">
        <v>21</v>
      </c>
      <c r="J4" s="173"/>
      <c r="Q4" s="276"/>
    </row>
    <row r="5" spans="1:22" s="195" customFormat="1" ht="5.45" customHeight="1" x14ac:dyDescent="0.25">
      <c r="I5" s="290"/>
      <c r="J5" s="290"/>
      <c r="Q5" s="443"/>
      <c r="R5" s="289"/>
      <c r="S5" s="290"/>
      <c r="T5" s="429"/>
    </row>
    <row r="6" spans="1:22" ht="19.149999999999999" customHeight="1" x14ac:dyDescent="0.25">
      <c r="B6" s="330" t="s">
        <v>220</v>
      </c>
      <c r="C6" s="1154"/>
      <c r="D6" s="1154"/>
      <c r="E6" s="1154"/>
      <c r="F6" s="1154"/>
      <c r="G6" s="1154"/>
      <c r="H6" s="1154"/>
      <c r="I6" s="1154"/>
      <c r="J6" s="1154"/>
      <c r="K6" s="295"/>
      <c r="L6" s="295"/>
      <c r="M6" s="295"/>
      <c r="N6" s="295"/>
      <c r="O6" s="295"/>
      <c r="P6" s="295"/>
      <c r="Q6" s="295"/>
    </row>
    <row r="7" spans="1:22" ht="16.149999999999999" customHeight="1" x14ac:dyDescent="0.25">
      <c r="B7" s="330" t="s">
        <v>181</v>
      </c>
      <c r="C7" s="1155"/>
      <c r="D7" s="1155"/>
      <c r="E7" s="1155"/>
      <c r="F7" s="1155"/>
      <c r="G7" s="16"/>
      <c r="H7" s="296" t="s">
        <v>103</v>
      </c>
      <c r="I7" s="6">
        <f>Input!$C$9</f>
        <v>2023</v>
      </c>
      <c r="J7" s="296" t="s">
        <v>103</v>
      </c>
      <c r="K7" s="6">
        <f>I7-1</f>
        <v>2022</v>
      </c>
      <c r="L7" s="4"/>
      <c r="O7" s="175"/>
      <c r="P7" s="175"/>
      <c r="R7" s="298"/>
      <c r="S7" s="307"/>
    </row>
    <row r="8" spans="1:22" ht="14.45" customHeight="1" x14ac:dyDescent="0.25">
      <c r="B8" s="175"/>
      <c r="C8" s="175"/>
      <c r="D8" s="175"/>
      <c r="E8" s="175"/>
      <c r="F8" s="4"/>
      <c r="G8" s="4"/>
      <c r="H8" s="4"/>
      <c r="I8" s="4"/>
      <c r="J8" s="175"/>
      <c r="K8" s="175"/>
      <c r="L8" s="175"/>
      <c r="M8" s="294"/>
      <c r="N8" s="294"/>
      <c r="O8" s="1146" t="s">
        <v>265</v>
      </c>
      <c r="P8" s="305"/>
      <c r="Q8" s="305"/>
      <c r="R8" s="290"/>
      <c r="T8" s="195"/>
    </row>
    <row r="9" spans="1:22" s="174" customFormat="1" ht="15" x14ac:dyDescent="0.25">
      <c r="A9" s="195"/>
      <c r="B9" s="1143" t="s">
        <v>215</v>
      </c>
      <c r="C9" s="1143"/>
      <c r="D9" s="1143"/>
      <c r="E9" s="1143"/>
      <c r="F9" s="1151" t="s">
        <v>11</v>
      </c>
      <c r="G9" s="1151"/>
      <c r="H9" s="1151"/>
      <c r="I9" s="209"/>
      <c r="J9" s="308"/>
      <c r="K9" s="209"/>
      <c r="L9" s="279"/>
      <c r="M9" s="9"/>
      <c r="N9" s="9"/>
      <c r="O9" s="1146"/>
      <c r="P9" s="9"/>
      <c r="Q9" s="314"/>
      <c r="R9" s="307"/>
      <c r="S9" s="309"/>
      <c r="T9" s="429"/>
      <c r="U9" s="195"/>
      <c r="V9" s="195"/>
    </row>
    <row r="10" spans="1:22" s="174" customFormat="1" ht="15" x14ac:dyDescent="0.25">
      <c r="A10" s="195"/>
      <c r="B10" s="1143" t="s">
        <v>216</v>
      </c>
      <c r="C10" s="1131"/>
      <c r="D10" s="1131"/>
      <c r="E10" s="1131"/>
      <c r="F10" s="1151" t="s">
        <v>11</v>
      </c>
      <c r="G10" s="1151"/>
      <c r="H10" s="1151"/>
      <c r="I10" s="210"/>
      <c r="J10" s="308"/>
      <c r="K10" s="210"/>
      <c r="L10" s="279"/>
      <c r="M10" s="9"/>
      <c r="N10" s="9"/>
      <c r="O10" s="1146"/>
      <c r="P10" s="9"/>
      <c r="Q10" s="314"/>
      <c r="R10" s="307"/>
      <c r="S10" s="307"/>
      <c r="T10" s="429"/>
      <c r="U10" s="195"/>
      <c r="V10" s="195"/>
    </row>
    <row r="11" spans="1:22" s="174" customFormat="1" ht="15" x14ac:dyDescent="0.25">
      <c r="A11" s="195"/>
      <c r="B11" s="1143" t="s">
        <v>217</v>
      </c>
      <c r="C11" s="1143"/>
      <c r="D11" s="1143"/>
      <c r="E11" s="1143"/>
      <c r="F11" s="1151" t="s">
        <v>11</v>
      </c>
      <c r="G11" s="1151"/>
      <c r="H11" s="1151"/>
      <c r="I11" s="210"/>
      <c r="J11" s="308"/>
      <c r="K11" s="210"/>
      <c r="L11" s="279"/>
      <c r="M11" s="9"/>
      <c r="N11" s="9"/>
      <c r="O11" s="1146"/>
      <c r="P11" s="9"/>
      <c r="Q11" s="314"/>
      <c r="R11" s="307"/>
      <c r="S11" s="307"/>
      <c r="T11" s="429"/>
      <c r="U11" s="195"/>
      <c r="V11" s="195"/>
    </row>
    <row r="12" spans="1:22" s="174" customFormat="1" x14ac:dyDescent="0.25">
      <c r="A12" s="195"/>
      <c r="B12" s="1143" t="s">
        <v>218</v>
      </c>
      <c r="C12" s="1143"/>
      <c r="D12" s="1143"/>
      <c r="E12" s="1143"/>
      <c r="F12" s="1151" t="s">
        <v>194</v>
      </c>
      <c r="G12" s="1151"/>
      <c r="H12" s="1151"/>
      <c r="I12" s="210"/>
      <c r="J12" s="308"/>
      <c r="K12" s="210"/>
      <c r="L12" s="279"/>
      <c r="M12" s="9"/>
      <c r="N12" s="9"/>
      <c r="O12" s="1146"/>
      <c r="P12" s="9"/>
      <c r="Q12" s="314"/>
      <c r="R12" s="299"/>
      <c r="S12" s="290"/>
      <c r="T12" s="429"/>
      <c r="U12" s="195"/>
      <c r="V12" s="195"/>
    </row>
    <row r="13" spans="1:22" s="302" customFormat="1" ht="16.899999999999999" customHeight="1" x14ac:dyDescent="0.25">
      <c r="A13" s="195"/>
      <c r="B13" s="1143" t="s">
        <v>219</v>
      </c>
      <c r="C13" s="1143"/>
      <c r="D13" s="1143"/>
      <c r="E13" s="1143"/>
      <c r="F13" s="1151" t="s">
        <v>194</v>
      </c>
      <c r="G13" s="1151"/>
      <c r="H13" s="1151"/>
      <c r="I13" s="210"/>
      <c r="J13" s="308"/>
      <c r="K13" s="210"/>
      <c r="L13" s="279"/>
      <c r="M13" s="16" t="s">
        <v>109</v>
      </c>
      <c r="N13" s="16"/>
      <c r="O13" s="1146"/>
      <c r="P13" s="9"/>
      <c r="Q13" s="16" t="s">
        <v>111</v>
      </c>
      <c r="R13" s="289"/>
      <c r="S13" s="290"/>
      <c r="T13" s="429"/>
      <c r="U13" s="195"/>
      <c r="V13" s="195"/>
    </row>
    <row r="14" spans="1:22" s="174" customFormat="1" ht="17.45" customHeight="1" thickBot="1" x14ac:dyDescent="0.3">
      <c r="A14" s="195"/>
      <c r="B14" s="1152" t="s">
        <v>176</v>
      </c>
      <c r="C14" s="1152"/>
      <c r="D14" s="1152"/>
      <c r="E14" s="1152"/>
      <c r="F14" s="1151" t="s">
        <v>11</v>
      </c>
      <c r="G14" s="1151"/>
      <c r="H14" s="1151"/>
      <c r="I14" s="210"/>
      <c r="J14" s="308"/>
      <c r="K14" s="210"/>
      <c r="L14" s="279"/>
      <c r="M14" s="9" t="s">
        <v>110</v>
      </c>
      <c r="N14" s="9"/>
      <c r="O14" s="1147"/>
      <c r="P14" s="9"/>
      <c r="Q14" s="271" t="s">
        <v>68</v>
      </c>
      <c r="R14" s="299"/>
      <c r="S14" s="290"/>
      <c r="T14" s="429"/>
      <c r="U14" s="195"/>
      <c r="V14" s="195"/>
    </row>
    <row r="15" spans="1:22" s="174" customFormat="1" ht="15.6" customHeight="1" thickBot="1" x14ac:dyDescent="0.3">
      <c r="A15" s="195"/>
      <c r="B15" s="8"/>
      <c r="C15" s="1064" t="s">
        <v>114</v>
      </c>
      <c r="D15" s="1064"/>
      <c r="E15" s="1064"/>
      <c r="F15" s="1064"/>
      <c r="G15" s="1064"/>
      <c r="H15" s="262"/>
      <c r="I15" s="258" t="str">
        <f>IF(SUM(I9:I14)=0,"",SUM(I9:I14))</f>
        <v/>
      </c>
      <c r="J15" s="14"/>
      <c r="K15" s="258" t="str">
        <f>IF(SUM(K9:K14)=0,"",SUM(K9:K14))</f>
        <v/>
      </c>
      <c r="L15" s="15"/>
      <c r="M15" s="472" t="str">
        <f>IF(AND(K15="",I15=""),"",IF(I15="","",IF(I15&lt;K15,12,IF(K15=0,12,24))))</f>
        <v/>
      </c>
      <c r="N15" s="11"/>
      <c r="O15" s="563"/>
      <c r="P15" s="11"/>
      <c r="Q15" s="293" t="str">
        <f>IF(M15="","",IF(O15="x","",IF(M15=12,I15/12,(I15+K15)/24)))</f>
        <v/>
      </c>
      <c r="R15" s="289"/>
      <c r="S15" s="290"/>
      <c r="T15" s="429"/>
      <c r="U15" s="195"/>
      <c r="V15" s="195"/>
    </row>
    <row r="16" spans="1:22" s="174" customFormat="1" ht="16.899999999999999" customHeight="1" thickTop="1" x14ac:dyDescent="0.25">
      <c r="A16" s="195"/>
      <c r="B16" s="284"/>
      <c r="C16" s="4"/>
      <c r="D16" s="4"/>
      <c r="E16" s="4"/>
      <c r="F16" s="4"/>
      <c r="G16" s="4"/>
      <c r="H16" s="1150" t="s">
        <v>122</v>
      </c>
      <c r="I16" s="1150"/>
      <c r="J16" s="1150"/>
      <c r="K16" s="1150"/>
      <c r="L16" s="1150"/>
      <c r="M16" s="1150"/>
      <c r="N16" s="1150"/>
      <c r="O16" s="1150"/>
      <c r="P16" s="1150"/>
      <c r="Q16" s="1150"/>
      <c r="R16" s="289"/>
      <c r="S16" s="290"/>
      <c r="T16" s="429"/>
      <c r="U16" s="195"/>
      <c r="V16" s="195"/>
    </row>
    <row r="17" spans="1:22" s="174" customFormat="1" ht="5.45" customHeight="1" x14ac:dyDescent="0.25">
      <c r="A17" s="195"/>
      <c r="B17" s="535"/>
      <c r="C17" s="1153"/>
      <c r="D17" s="1153"/>
      <c r="E17" s="1153"/>
      <c r="F17" s="1153"/>
      <c r="G17" s="1153"/>
      <c r="H17" s="1153"/>
      <c r="I17" s="542"/>
      <c r="J17" s="543"/>
      <c r="K17" s="542"/>
      <c r="L17" s="544"/>
      <c r="M17" s="538"/>
      <c r="N17" s="538"/>
      <c r="O17" s="538"/>
      <c r="P17" s="538"/>
      <c r="Q17" s="545"/>
      <c r="R17" s="289"/>
      <c r="S17" s="290"/>
      <c r="T17" s="429"/>
      <c r="U17" s="195"/>
      <c r="V17" s="195"/>
    </row>
    <row r="18" spans="1:22" s="174" customFormat="1" ht="12.6" customHeight="1" x14ac:dyDescent="0.25">
      <c r="A18" s="195"/>
      <c r="B18" s="5" t="s">
        <v>34</v>
      </c>
      <c r="C18" s="1064" t="s">
        <v>74</v>
      </c>
      <c r="D18" s="1064"/>
      <c r="E18" s="1064"/>
      <c r="F18" s="1064"/>
      <c r="G18" s="1064"/>
      <c r="H18" s="1064"/>
      <c r="I18" s="312"/>
      <c r="J18" s="310"/>
      <c r="K18" s="312"/>
      <c r="L18" s="311"/>
      <c r="M18" s="287"/>
      <c r="N18" s="287"/>
      <c r="O18" s="287"/>
      <c r="P18" s="287"/>
      <c r="Q18" s="331"/>
      <c r="R18" s="289"/>
      <c r="S18" s="290"/>
      <c r="T18" s="429"/>
      <c r="U18" s="195"/>
      <c r="V18" s="195"/>
    </row>
    <row r="19" spans="1:22" s="174" customFormat="1" ht="16.899999999999999" customHeight="1" x14ac:dyDescent="0.25">
      <c r="A19" s="195"/>
      <c r="B19" s="1065"/>
      <c r="C19" s="1065"/>
      <c r="D19" s="1065"/>
      <c r="E19" s="1065"/>
      <c r="F19" s="1065"/>
      <c r="G19" s="1065"/>
      <c r="H19" s="1065"/>
      <c r="I19" s="1065"/>
      <c r="J19" s="1065"/>
      <c r="K19" s="1065"/>
      <c r="L19" s="1065"/>
      <c r="M19" s="1065"/>
      <c r="N19" s="1065"/>
      <c r="O19" s="1065"/>
      <c r="P19" s="1065"/>
      <c r="Q19" s="1065"/>
      <c r="R19" s="289"/>
      <c r="S19" s="290"/>
      <c r="T19" s="429"/>
      <c r="U19" s="195"/>
      <c r="V19" s="195"/>
    </row>
    <row r="20" spans="1:22" s="174" customFormat="1" ht="39" customHeight="1" x14ac:dyDescent="0.25">
      <c r="A20" s="195"/>
      <c r="B20" s="1065"/>
      <c r="C20" s="1065"/>
      <c r="D20" s="1065"/>
      <c r="E20" s="1065"/>
      <c r="F20" s="1065"/>
      <c r="G20" s="1065"/>
      <c r="H20" s="1065"/>
      <c r="I20" s="1065"/>
      <c r="J20" s="1065"/>
      <c r="K20" s="1065"/>
      <c r="L20" s="1065"/>
      <c r="M20" s="1065"/>
      <c r="N20" s="1065"/>
      <c r="O20" s="1065"/>
      <c r="P20" s="1065"/>
      <c r="Q20" s="1065"/>
      <c r="R20" s="289"/>
      <c r="S20" s="290"/>
      <c r="T20" s="429"/>
      <c r="U20" s="195"/>
      <c r="V20" s="195"/>
    </row>
    <row r="21" spans="1:22" s="195" customFormat="1" ht="5.45" customHeight="1" x14ac:dyDescent="0.25">
      <c r="B21" s="421"/>
      <c r="C21" s="422"/>
      <c r="D21" s="422"/>
      <c r="E21" s="422"/>
      <c r="F21" s="422"/>
      <c r="G21" s="422"/>
      <c r="H21" s="422"/>
      <c r="I21" s="464"/>
      <c r="J21" s="464"/>
      <c r="K21" s="464"/>
      <c r="L21" s="464"/>
      <c r="M21" s="473"/>
      <c r="N21" s="473"/>
      <c r="O21" s="473"/>
      <c r="P21" s="473"/>
      <c r="Q21" s="425"/>
      <c r="R21" s="289"/>
      <c r="S21" s="290"/>
      <c r="T21" s="429"/>
    </row>
    <row r="22" spans="1:22" ht="19.149999999999999" customHeight="1" x14ac:dyDescent="0.25">
      <c r="B22" s="330" t="s">
        <v>220</v>
      </c>
      <c r="C22" s="1154"/>
      <c r="D22" s="1154"/>
      <c r="E22" s="1154"/>
      <c r="F22" s="1154"/>
      <c r="G22" s="1154"/>
      <c r="H22" s="1154"/>
      <c r="I22" s="1154"/>
      <c r="J22" s="1154"/>
      <c r="K22" s="295"/>
      <c r="L22" s="295"/>
      <c r="M22" s="295"/>
      <c r="N22" s="295"/>
      <c r="O22" s="295"/>
      <c r="P22" s="295"/>
      <c r="Q22" s="295"/>
    </row>
    <row r="23" spans="1:22" ht="16.149999999999999" customHeight="1" x14ac:dyDescent="0.25">
      <c r="B23" s="330" t="s">
        <v>181</v>
      </c>
      <c r="C23" s="1155"/>
      <c r="D23" s="1155"/>
      <c r="E23" s="1155"/>
      <c r="F23" s="1155"/>
      <c r="G23" s="16"/>
      <c r="H23" s="296" t="s">
        <v>103</v>
      </c>
      <c r="I23" s="371">
        <f>Input!$C$9</f>
        <v>2023</v>
      </c>
      <c r="J23" s="296" t="s">
        <v>103</v>
      </c>
      <c r="K23" s="6">
        <f>I23-1</f>
        <v>2022</v>
      </c>
      <c r="L23" s="4"/>
      <c r="O23" s="175"/>
      <c r="P23" s="175"/>
      <c r="R23" s="298"/>
      <c r="S23" s="307"/>
    </row>
    <row r="24" spans="1:22" ht="14.45" customHeight="1" x14ac:dyDescent="0.25">
      <c r="B24" s="175"/>
      <c r="C24" s="175"/>
      <c r="D24" s="175"/>
      <c r="E24" s="175"/>
      <c r="F24" s="4"/>
      <c r="G24" s="4"/>
      <c r="H24" s="4"/>
      <c r="I24" s="4"/>
      <c r="J24" s="175"/>
      <c r="K24" s="175"/>
      <c r="L24" s="175"/>
      <c r="M24" s="294"/>
      <c r="N24" s="294"/>
      <c r="O24" s="1146" t="s">
        <v>265</v>
      </c>
      <c r="P24" s="305"/>
      <c r="Q24" s="305"/>
      <c r="R24" s="290"/>
      <c r="T24" s="195"/>
    </row>
    <row r="25" spans="1:22" s="174" customFormat="1" ht="15" x14ac:dyDescent="0.25">
      <c r="A25" s="195"/>
      <c r="B25" s="1143" t="s">
        <v>215</v>
      </c>
      <c r="C25" s="1143"/>
      <c r="D25" s="1143"/>
      <c r="E25" s="1143"/>
      <c r="F25" s="1151" t="s">
        <v>11</v>
      </c>
      <c r="G25" s="1151"/>
      <c r="H25" s="1151"/>
      <c r="I25" s="209"/>
      <c r="J25" s="308"/>
      <c r="K25" s="209"/>
      <c r="L25" s="279"/>
      <c r="M25" s="9"/>
      <c r="N25" s="9"/>
      <c r="O25" s="1146"/>
      <c r="P25" s="9"/>
      <c r="Q25" s="314"/>
      <c r="R25" s="307"/>
      <c r="S25" s="309"/>
      <c r="T25" s="429"/>
      <c r="U25" s="195"/>
      <c r="V25" s="195"/>
    </row>
    <row r="26" spans="1:22" s="174" customFormat="1" ht="15" x14ac:dyDescent="0.25">
      <c r="A26" s="195"/>
      <c r="B26" s="1143" t="s">
        <v>216</v>
      </c>
      <c r="C26" s="1131"/>
      <c r="D26" s="1131"/>
      <c r="E26" s="1131"/>
      <c r="F26" s="1151" t="s">
        <v>11</v>
      </c>
      <c r="G26" s="1151"/>
      <c r="H26" s="1151"/>
      <c r="I26" s="210"/>
      <c r="J26" s="308"/>
      <c r="K26" s="210"/>
      <c r="L26" s="279"/>
      <c r="M26" s="9"/>
      <c r="N26" s="9"/>
      <c r="O26" s="1146"/>
      <c r="P26" s="9"/>
      <c r="Q26" s="314"/>
      <c r="R26" s="307"/>
      <c r="S26" s="307"/>
      <c r="T26" s="429"/>
      <c r="U26" s="195"/>
      <c r="V26" s="195"/>
    </row>
    <row r="27" spans="1:22" s="174" customFormat="1" ht="15" x14ac:dyDescent="0.25">
      <c r="A27" s="195"/>
      <c r="B27" s="1143" t="s">
        <v>217</v>
      </c>
      <c r="C27" s="1143"/>
      <c r="D27" s="1143"/>
      <c r="E27" s="1143"/>
      <c r="F27" s="1151" t="s">
        <v>11</v>
      </c>
      <c r="G27" s="1151"/>
      <c r="H27" s="1151"/>
      <c r="I27" s="210"/>
      <c r="J27" s="308"/>
      <c r="K27" s="210"/>
      <c r="L27" s="279"/>
      <c r="M27" s="9"/>
      <c r="N27" s="9"/>
      <c r="O27" s="1146"/>
      <c r="P27" s="9"/>
      <c r="Q27" s="314"/>
      <c r="R27" s="307"/>
      <c r="S27" s="307"/>
      <c r="T27" s="429"/>
      <c r="U27" s="195"/>
      <c r="V27" s="195"/>
    </row>
    <row r="28" spans="1:22" s="174" customFormat="1" x14ac:dyDescent="0.25">
      <c r="A28" s="195"/>
      <c r="B28" s="1143" t="s">
        <v>218</v>
      </c>
      <c r="C28" s="1143"/>
      <c r="D28" s="1143"/>
      <c r="E28" s="1143"/>
      <c r="F28" s="1151" t="s">
        <v>194</v>
      </c>
      <c r="G28" s="1151"/>
      <c r="H28" s="1151"/>
      <c r="I28" s="210"/>
      <c r="J28" s="308"/>
      <c r="K28" s="210"/>
      <c r="L28" s="279"/>
      <c r="M28" s="9"/>
      <c r="N28" s="9"/>
      <c r="O28" s="1146"/>
      <c r="P28" s="9"/>
      <c r="Q28" s="314"/>
      <c r="R28" s="299"/>
      <c r="S28" s="290"/>
      <c r="T28" s="429"/>
      <c r="U28" s="195"/>
      <c r="V28" s="195"/>
    </row>
    <row r="29" spans="1:22" s="302" customFormat="1" ht="16.899999999999999" customHeight="1" x14ac:dyDescent="0.25">
      <c r="A29" s="195"/>
      <c r="B29" s="1143" t="s">
        <v>219</v>
      </c>
      <c r="C29" s="1143"/>
      <c r="D29" s="1143"/>
      <c r="E29" s="1143"/>
      <c r="F29" s="1151" t="s">
        <v>194</v>
      </c>
      <c r="G29" s="1151"/>
      <c r="H29" s="1151"/>
      <c r="I29" s="210"/>
      <c r="J29" s="308"/>
      <c r="K29" s="210"/>
      <c r="L29" s="279"/>
      <c r="M29" s="16" t="s">
        <v>109</v>
      </c>
      <c r="N29" s="16"/>
      <c r="O29" s="1146"/>
      <c r="P29" s="9"/>
      <c r="Q29" s="16" t="s">
        <v>111</v>
      </c>
      <c r="R29" s="289"/>
      <c r="S29" s="290"/>
      <c r="T29" s="429"/>
      <c r="U29" s="195"/>
      <c r="V29" s="195"/>
    </row>
    <row r="30" spans="1:22" s="174" customFormat="1" ht="17.45" customHeight="1" thickBot="1" x14ac:dyDescent="0.3">
      <c r="A30" s="195"/>
      <c r="B30" s="1152" t="s">
        <v>176</v>
      </c>
      <c r="C30" s="1152"/>
      <c r="D30" s="1152"/>
      <c r="E30" s="1152"/>
      <c r="F30" s="1151" t="s">
        <v>11</v>
      </c>
      <c r="G30" s="1151"/>
      <c r="H30" s="1151"/>
      <c r="I30" s="210"/>
      <c r="J30" s="308"/>
      <c r="K30" s="210"/>
      <c r="L30" s="279"/>
      <c r="M30" s="9" t="s">
        <v>110</v>
      </c>
      <c r="N30" s="9"/>
      <c r="O30" s="1147"/>
      <c r="P30" s="9"/>
      <c r="Q30" s="271" t="s">
        <v>68</v>
      </c>
      <c r="R30" s="299"/>
      <c r="S30" s="290"/>
      <c r="T30" s="429"/>
      <c r="U30" s="195"/>
      <c r="V30" s="195"/>
    </row>
    <row r="31" spans="1:22" s="174" customFormat="1" ht="15.6" customHeight="1" thickBot="1" x14ac:dyDescent="0.3">
      <c r="A31" s="195"/>
      <c r="B31" s="8"/>
      <c r="C31" s="1064" t="s">
        <v>114</v>
      </c>
      <c r="D31" s="1064"/>
      <c r="E31" s="1064"/>
      <c r="F31" s="1064"/>
      <c r="G31" s="1064"/>
      <c r="H31" s="262"/>
      <c r="I31" s="258" t="str">
        <f>IF(SUM(I25:I30)=0,"",SUM(I25:I30))</f>
        <v/>
      </c>
      <c r="J31" s="14"/>
      <c r="K31" s="258" t="str">
        <f>IF(SUM(K25:K30)=0,"",SUM(K25:K30))</f>
        <v/>
      </c>
      <c r="L31" s="15"/>
      <c r="M31" s="472" t="str">
        <f>IF(AND(K31="",I31=""),"",IF(I31="","",IF(I31&lt;K31,12,IF(K31=0,12,24))))</f>
        <v/>
      </c>
      <c r="N31" s="11"/>
      <c r="O31" s="563"/>
      <c r="P31" s="11"/>
      <c r="Q31" s="293" t="str">
        <f>IF(M31="","",IF(O31="x","",IF(M31=12,I31/12,(I31+K31)/24)))</f>
        <v/>
      </c>
      <c r="R31" s="289"/>
      <c r="S31" s="290"/>
      <c r="T31" s="429"/>
      <c r="U31" s="195"/>
      <c r="V31" s="195"/>
    </row>
    <row r="32" spans="1:22" s="174" customFormat="1" ht="16.899999999999999" customHeight="1" thickTop="1" x14ac:dyDescent="0.25">
      <c r="A32" s="195"/>
      <c r="B32" s="284"/>
      <c r="C32" s="4"/>
      <c r="D32" s="4"/>
      <c r="E32" s="4"/>
      <c r="F32" s="1150" t="s">
        <v>122</v>
      </c>
      <c r="G32" s="1150"/>
      <c r="H32" s="1150"/>
      <c r="I32" s="1150"/>
      <c r="J32" s="1150"/>
      <c r="K32" s="1150"/>
      <c r="L32" s="1150"/>
      <c r="M32" s="1150"/>
      <c r="N32" s="1150"/>
      <c r="O32" s="1150"/>
      <c r="P32" s="1150"/>
      <c r="Q32" s="1150"/>
      <c r="R32" s="289"/>
      <c r="S32" s="290"/>
      <c r="T32" s="429"/>
      <c r="U32" s="195"/>
      <c r="V32" s="195"/>
    </row>
    <row r="33" spans="1:22" s="174" customFormat="1" ht="5.45" customHeight="1" x14ac:dyDescent="0.25">
      <c r="A33" s="195"/>
      <c r="B33" s="535"/>
      <c r="C33" s="1153"/>
      <c r="D33" s="1153"/>
      <c r="E33" s="1153"/>
      <c r="F33" s="1153"/>
      <c r="G33" s="1153"/>
      <c r="H33" s="1153"/>
      <c r="I33" s="542"/>
      <c r="J33" s="543"/>
      <c r="K33" s="542"/>
      <c r="L33" s="544"/>
      <c r="M33" s="538"/>
      <c r="N33" s="538"/>
      <c r="O33" s="538"/>
      <c r="P33" s="538"/>
      <c r="Q33" s="545"/>
      <c r="R33" s="289"/>
      <c r="S33" s="290"/>
      <c r="T33" s="429"/>
      <c r="U33" s="195"/>
      <c r="V33" s="195"/>
    </row>
    <row r="34" spans="1:22" s="174" customFormat="1" ht="12.6" customHeight="1" x14ac:dyDescent="0.25">
      <c r="A34" s="195"/>
      <c r="B34" s="5" t="s">
        <v>34</v>
      </c>
      <c r="C34" s="1064" t="s">
        <v>74</v>
      </c>
      <c r="D34" s="1064"/>
      <c r="E34" s="1064"/>
      <c r="F34" s="1064"/>
      <c r="G34" s="1064"/>
      <c r="H34" s="1064"/>
      <c r="I34" s="312"/>
      <c r="J34" s="310"/>
      <c r="K34" s="312"/>
      <c r="L34" s="311"/>
      <c r="M34" s="287"/>
      <c r="N34" s="287"/>
      <c r="O34" s="287"/>
      <c r="P34" s="287"/>
      <c r="Q34" s="331"/>
      <c r="R34" s="289"/>
      <c r="S34" s="290"/>
      <c r="T34" s="429"/>
      <c r="U34" s="195"/>
      <c r="V34" s="195"/>
    </row>
    <row r="35" spans="1:22" s="174" customFormat="1" ht="16.899999999999999" customHeight="1" x14ac:dyDescent="0.25">
      <c r="A35" s="195"/>
      <c r="B35" s="1065"/>
      <c r="C35" s="1065"/>
      <c r="D35" s="1065"/>
      <c r="E35" s="1065"/>
      <c r="F35" s="1065"/>
      <c r="G35" s="1065"/>
      <c r="H35" s="1065"/>
      <c r="I35" s="1065"/>
      <c r="J35" s="1065"/>
      <c r="K35" s="1065"/>
      <c r="L35" s="1065"/>
      <c r="M35" s="1065"/>
      <c r="N35" s="1065"/>
      <c r="O35" s="1065"/>
      <c r="P35" s="1065"/>
      <c r="Q35" s="1065"/>
      <c r="R35" s="289"/>
      <c r="S35" s="290"/>
      <c r="T35" s="429"/>
      <c r="U35" s="195"/>
      <c r="V35" s="195"/>
    </row>
    <row r="36" spans="1:22" s="174" customFormat="1" ht="39" customHeight="1" x14ac:dyDescent="0.25">
      <c r="A36" s="195"/>
      <c r="B36" s="1065"/>
      <c r="C36" s="1065"/>
      <c r="D36" s="1065"/>
      <c r="E36" s="1065"/>
      <c r="F36" s="1065"/>
      <c r="G36" s="1065"/>
      <c r="H36" s="1065"/>
      <c r="I36" s="1065"/>
      <c r="J36" s="1065"/>
      <c r="K36" s="1065"/>
      <c r="L36" s="1065"/>
      <c r="M36" s="1065"/>
      <c r="N36" s="1065"/>
      <c r="O36" s="1065"/>
      <c r="P36" s="1065"/>
      <c r="Q36" s="1065"/>
      <c r="R36" s="289"/>
      <c r="S36" s="290"/>
      <c r="T36" s="429"/>
      <c r="U36" s="195"/>
      <c r="V36" s="195"/>
    </row>
    <row r="37" spans="1:22" s="195" customFormat="1" ht="4.1500000000000004" customHeight="1" x14ac:dyDescent="0.25">
      <c r="Q37" s="444"/>
      <c r="R37" s="289"/>
      <c r="S37" s="290"/>
      <c r="T37" s="429"/>
    </row>
    <row r="38" spans="1:22" ht="19.149999999999999" customHeight="1" x14ac:dyDescent="0.25">
      <c r="B38" s="330" t="s">
        <v>220</v>
      </c>
      <c r="C38" s="1154"/>
      <c r="D38" s="1154"/>
      <c r="E38" s="1154"/>
      <c r="F38" s="1154"/>
      <c r="G38" s="1154"/>
      <c r="H38" s="1154"/>
      <c r="I38" s="1154"/>
      <c r="J38" s="1154"/>
      <c r="K38" s="295"/>
      <c r="L38" s="295"/>
      <c r="M38" s="295"/>
      <c r="N38" s="295"/>
      <c r="O38" s="295"/>
      <c r="P38" s="295"/>
      <c r="Q38" s="295"/>
    </row>
    <row r="39" spans="1:22" ht="16.149999999999999" customHeight="1" x14ac:dyDescent="0.25">
      <c r="B39" s="330" t="s">
        <v>181</v>
      </c>
      <c r="C39" s="1155"/>
      <c r="D39" s="1155"/>
      <c r="E39" s="1155"/>
      <c r="F39" s="1155"/>
      <c r="G39" s="16"/>
      <c r="H39" s="296" t="s">
        <v>103</v>
      </c>
      <c r="I39" s="371">
        <f>Input!$C$9</f>
        <v>2023</v>
      </c>
      <c r="J39" s="296" t="s">
        <v>103</v>
      </c>
      <c r="K39" s="6">
        <f>I39-1</f>
        <v>2022</v>
      </c>
      <c r="L39" s="4"/>
      <c r="O39" s="175"/>
      <c r="P39" s="175"/>
      <c r="R39" s="298"/>
      <c r="S39" s="307"/>
    </row>
    <row r="40" spans="1:22" ht="14.45" customHeight="1" x14ac:dyDescent="0.25">
      <c r="B40" s="175"/>
      <c r="C40" s="175"/>
      <c r="D40" s="175"/>
      <c r="E40" s="175"/>
      <c r="F40" s="4"/>
      <c r="G40" s="4"/>
      <c r="H40" s="4"/>
      <c r="I40" s="4"/>
      <c r="J40" s="175"/>
      <c r="K40" s="175"/>
      <c r="L40" s="175"/>
      <c r="M40" s="294"/>
      <c r="N40" s="294"/>
      <c r="O40" s="1146" t="s">
        <v>265</v>
      </c>
      <c r="P40" s="305"/>
      <c r="Q40" s="305"/>
      <c r="R40" s="290"/>
      <c r="T40" s="195"/>
    </row>
    <row r="41" spans="1:22" s="174" customFormat="1" ht="15" x14ac:dyDescent="0.25">
      <c r="A41" s="195"/>
      <c r="B41" s="1143" t="s">
        <v>215</v>
      </c>
      <c r="C41" s="1143"/>
      <c r="D41" s="1143"/>
      <c r="E41" s="1143"/>
      <c r="F41" s="1151" t="s">
        <v>11</v>
      </c>
      <c r="G41" s="1151"/>
      <c r="H41" s="1151"/>
      <c r="I41" s="209"/>
      <c r="J41" s="308"/>
      <c r="K41" s="209"/>
      <c r="L41" s="279"/>
      <c r="M41" s="9"/>
      <c r="N41" s="9"/>
      <c r="O41" s="1146"/>
      <c r="P41" s="9"/>
      <c r="Q41" s="314"/>
      <c r="R41" s="307"/>
      <c r="S41" s="309"/>
      <c r="T41" s="429"/>
      <c r="U41" s="195"/>
      <c r="V41" s="195"/>
    </row>
    <row r="42" spans="1:22" s="174" customFormat="1" ht="15" x14ac:dyDescent="0.25">
      <c r="A42" s="195"/>
      <c r="B42" s="1143" t="s">
        <v>216</v>
      </c>
      <c r="C42" s="1131"/>
      <c r="D42" s="1131"/>
      <c r="E42" s="1131"/>
      <c r="F42" s="1151" t="s">
        <v>11</v>
      </c>
      <c r="G42" s="1151"/>
      <c r="H42" s="1151"/>
      <c r="I42" s="210"/>
      <c r="J42" s="308"/>
      <c r="K42" s="210"/>
      <c r="L42" s="279"/>
      <c r="M42" s="9"/>
      <c r="N42" s="9"/>
      <c r="O42" s="1146"/>
      <c r="P42" s="9"/>
      <c r="Q42" s="314"/>
      <c r="R42" s="307"/>
      <c r="S42" s="307"/>
      <c r="T42" s="429"/>
      <c r="U42" s="195"/>
      <c r="V42" s="195"/>
    </row>
    <row r="43" spans="1:22" s="174" customFormat="1" ht="15" x14ac:dyDescent="0.25">
      <c r="A43" s="195"/>
      <c r="B43" s="1143" t="s">
        <v>217</v>
      </c>
      <c r="C43" s="1143"/>
      <c r="D43" s="1143"/>
      <c r="E43" s="1143"/>
      <c r="F43" s="1151" t="s">
        <v>11</v>
      </c>
      <c r="G43" s="1151"/>
      <c r="H43" s="1151"/>
      <c r="I43" s="210"/>
      <c r="J43" s="308"/>
      <c r="K43" s="210"/>
      <c r="L43" s="279"/>
      <c r="M43" s="9"/>
      <c r="N43" s="9"/>
      <c r="O43" s="1146"/>
      <c r="P43" s="9"/>
      <c r="Q43" s="314"/>
      <c r="R43" s="307"/>
      <c r="S43" s="307"/>
      <c r="T43" s="429"/>
      <c r="U43" s="195"/>
      <c r="V43" s="195"/>
    </row>
    <row r="44" spans="1:22" s="174" customFormat="1" x14ac:dyDescent="0.25">
      <c r="A44" s="195"/>
      <c r="B44" s="1143" t="s">
        <v>218</v>
      </c>
      <c r="C44" s="1143"/>
      <c r="D44" s="1143"/>
      <c r="E44" s="1143"/>
      <c r="F44" s="1151" t="s">
        <v>194</v>
      </c>
      <c r="G44" s="1151"/>
      <c r="H44" s="1151"/>
      <c r="I44" s="210"/>
      <c r="J44" s="308"/>
      <c r="K44" s="210"/>
      <c r="L44" s="279"/>
      <c r="M44" s="9"/>
      <c r="N44" s="9"/>
      <c r="O44" s="1146"/>
      <c r="P44" s="9"/>
      <c r="Q44" s="314"/>
      <c r="R44" s="299"/>
      <c r="S44" s="290"/>
      <c r="T44" s="429"/>
      <c r="U44" s="195"/>
      <c r="V44" s="195"/>
    </row>
    <row r="45" spans="1:22" s="302" customFormat="1" ht="16.899999999999999" customHeight="1" x14ac:dyDescent="0.25">
      <c r="A45" s="195"/>
      <c r="B45" s="1143" t="s">
        <v>219</v>
      </c>
      <c r="C45" s="1143"/>
      <c r="D45" s="1143"/>
      <c r="E45" s="1143"/>
      <c r="F45" s="1151" t="s">
        <v>194</v>
      </c>
      <c r="G45" s="1151"/>
      <c r="H45" s="1151"/>
      <c r="I45" s="210"/>
      <c r="J45" s="308"/>
      <c r="K45" s="210"/>
      <c r="L45" s="279"/>
      <c r="M45" s="16" t="s">
        <v>109</v>
      </c>
      <c r="N45" s="16"/>
      <c r="O45" s="1146"/>
      <c r="P45" s="9"/>
      <c r="Q45" s="16" t="s">
        <v>111</v>
      </c>
      <c r="R45" s="289"/>
      <c r="S45" s="290"/>
      <c r="T45" s="429"/>
      <c r="U45" s="195"/>
      <c r="V45" s="195"/>
    </row>
    <row r="46" spans="1:22" s="174" customFormat="1" ht="17.45" customHeight="1" thickBot="1" x14ac:dyDescent="0.3">
      <c r="A46" s="195"/>
      <c r="B46" s="1152" t="s">
        <v>176</v>
      </c>
      <c r="C46" s="1152"/>
      <c r="D46" s="1152"/>
      <c r="E46" s="1152"/>
      <c r="F46" s="1151" t="s">
        <v>11</v>
      </c>
      <c r="G46" s="1151"/>
      <c r="H46" s="1151"/>
      <c r="I46" s="210"/>
      <c r="J46" s="308"/>
      <c r="K46" s="210"/>
      <c r="L46" s="279"/>
      <c r="M46" s="9" t="s">
        <v>110</v>
      </c>
      <c r="N46" s="9"/>
      <c r="O46" s="1147"/>
      <c r="P46" s="9"/>
      <c r="Q46" s="271" t="s">
        <v>68</v>
      </c>
      <c r="R46" s="299"/>
      <c r="S46" s="290"/>
      <c r="T46" s="429"/>
      <c r="U46" s="195"/>
      <c r="V46" s="195"/>
    </row>
    <row r="47" spans="1:22" s="174" customFormat="1" ht="15.6" customHeight="1" thickBot="1" x14ac:dyDescent="0.3">
      <c r="A47" s="195"/>
      <c r="B47" s="8"/>
      <c r="C47" s="1064" t="s">
        <v>114</v>
      </c>
      <c r="D47" s="1064"/>
      <c r="E47" s="1064"/>
      <c r="F47" s="1064"/>
      <c r="G47" s="1064"/>
      <c r="H47" s="262"/>
      <c r="I47" s="258" t="str">
        <f>IF(SUM(I41:I46)=0,"",SUM(I41:I46))</f>
        <v/>
      </c>
      <c r="J47" s="14"/>
      <c r="K47" s="258" t="str">
        <f>IF(SUM(K41:K46)=0,"",SUM(K41:K46))</f>
        <v/>
      </c>
      <c r="L47" s="15"/>
      <c r="M47" s="472" t="str">
        <f>IF(AND(K47="",I47=""),"",IF(I47="","",IF(I47&lt;K47,12,IF(K47=0,12,24))))</f>
        <v/>
      </c>
      <c r="N47" s="11"/>
      <c r="O47" s="563"/>
      <c r="P47" s="11"/>
      <c r="Q47" s="293" t="str">
        <f>IF(M47="","",IF(O47="x","",IF(M47=12,I47/12,(I47+K47)/24)))</f>
        <v/>
      </c>
      <c r="R47" s="289"/>
      <c r="S47" s="290"/>
      <c r="T47" s="429"/>
      <c r="U47" s="195"/>
      <c r="V47" s="195"/>
    </row>
    <row r="48" spans="1:22" s="174" customFormat="1" ht="16.899999999999999" customHeight="1" thickTop="1" x14ac:dyDescent="0.25">
      <c r="A48" s="195"/>
      <c r="B48" s="284"/>
      <c r="C48" s="4"/>
      <c r="D48" s="4"/>
      <c r="E48" s="4"/>
      <c r="F48" s="1150" t="s">
        <v>122</v>
      </c>
      <c r="G48" s="1150"/>
      <c r="H48" s="1150"/>
      <c r="I48" s="1150"/>
      <c r="J48" s="1150"/>
      <c r="K48" s="1150"/>
      <c r="L48" s="1150"/>
      <c r="M48" s="1150"/>
      <c r="N48" s="1150"/>
      <c r="O48" s="1150"/>
      <c r="P48" s="1150"/>
      <c r="Q48" s="1150"/>
      <c r="R48" s="289"/>
      <c r="S48" s="290"/>
      <c r="T48" s="429"/>
      <c r="U48" s="195"/>
      <c r="V48" s="195"/>
    </row>
    <row r="49" spans="1:22" s="174" customFormat="1" ht="5.45" customHeight="1" x14ac:dyDescent="0.25">
      <c r="A49" s="195"/>
      <c r="B49" s="535"/>
      <c r="C49" s="1153"/>
      <c r="D49" s="1153"/>
      <c r="E49" s="1153"/>
      <c r="F49" s="1153"/>
      <c r="G49" s="1153"/>
      <c r="H49" s="1153"/>
      <c r="I49" s="542"/>
      <c r="J49" s="543"/>
      <c r="K49" s="542"/>
      <c r="L49" s="544"/>
      <c r="M49" s="538"/>
      <c r="N49" s="538"/>
      <c r="O49" s="538"/>
      <c r="P49" s="538"/>
      <c r="Q49" s="545"/>
      <c r="R49" s="289"/>
      <c r="S49" s="290"/>
      <c r="T49" s="429"/>
      <c r="U49" s="195"/>
      <c r="V49" s="195"/>
    </row>
    <row r="50" spans="1:22" s="174" customFormat="1" ht="12.6" customHeight="1" x14ac:dyDescent="0.25">
      <c r="A50" s="195"/>
      <c r="B50" s="5" t="s">
        <v>34</v>
      </c>
      <c r="C50" s="1064" t="s">
        <v>74</v>
      </c>
      <c r="D50" s="1064"/>
      <c r="E50" s="1064"/>
      <c r="F50" s="1064"/>
      <c r="G50" s="1064"/>
      <c r="H50" s="1064"/>
      <c r="I50" s="312"/>
      <c r="J50" s="310"/>
      <c r="K50" s="312"/>
      <c r="L50" s="311"/>
      <c r="M50" s="287"/>
      <c r="N50" s="287"/>
      <c r="O50" s="287"/>
      <c r="P50" s="287"/>
      <c r="Q50" s="331"/>
      <c r="R50" s="289"/>
      <c r="S50" s="290"/>
      <c r="T50" s="429"/>
      <c r="U50" s="195"/>
      <c r="V50" s="195"/>
    </row>
    <row r="51" spans="1:22" s="174" customFormat="1" ht="16.899999999999999" customHeight="1" x14ac:dyDescent="0.25">
      <c r="A51" s="195"/>
      <c r="B51" s="1065"/>
      <c r="C51" s="1065"/>
      <c r="D51" s="1065"/>
      <c r="E51" s="1065"/>
      <c r="F51" s="1065"/>
      <c r="G51" s="1065"/>
      <c r="H51" s="1065"/>
      <c r="I51" s="1065"/>
      <c r="J51" s="1065"/>
      <c r="K51" s="1065"/>
      <c r="L51" s="1065"/>
      <c r="M51" s="1065"/>
      <c r="N51" s="1065"/>
      <c r="O51" s="1065"/>
      <c r="P51" s="1065"/>
      <c r="Q51" s="1065"/>
      <c r="R51" s="289"/>
      <c r="S51" s="290"/>
      <c r="T51" s="429"/>
      <c r="U51" s="195"/>
      <c r="V51" s="195"/>
    </row>
    <row r="52" spans="1:22" s="174" customFormat="1" ht="39" customHeight="1" x14ac:dyDescent="0.25">
      <c r="A52" s="195"/>
      <c r="B52" s="1065"/>
      <c r="C52" s="1065"/>
      <c r="D52" s="1065"/>
      <c r="E52" s="1065"/>
      <c r="F52" s="1065"/>
      <c r="G52" s="1065"/>
      <c r="H52" s="1065"/>
      <c r="I52" s="1065"/>
      <c r="J52" s="1065"/>
      <c r="K52" s="1065"/>
      <c r="L52" s="1065"/>
      <c r="M52" s="1065"/>
      <c r="N52" s="1065"/>
      <c r="O52" s="1065"/>
      <c r="P52" s="1065"/>
      <c r="Q52" s="1065"/>
      <c r="R52" s="289"/>
      <c r="S52" s="290"/>
      <c r="T52" s="429"/>
      <c r="U52" s="195"/>
      <c r="V52" s="195"/>
    </row>
    <row r="53" spans="1:22" x14ac:dyDescent="0.25">
      <c r="B53" s="195"/>
      <c r="C53" s="195"/>
      <c r="D53" s="195"/>
      <c r="E53" s="195"/>
      <c r="F53" s="195"/>
      <c r="G53" s="195"/>
      <c r="H53" s="195"/>
      <c r="I53" s="195"/>
      <c r="J53" s="195"/>
      <c r="K53" s="195"/>
      <c r="L53" s="195"/>
      <c r="M53" s="195"/>
      <c r="N53" s="195"/>
      <c r="O53" s="195"/>
      <c r="P53" s="195"/>
      <c r="Q53" s="444"/>
    </row>
    <row r="54" spans="1:22" s="332" customFormat="1" x14ac:dyDescent="0.25">
      <c r="Q54" s="564"/>
      <c r="R54" s="292"/>
    </row>
    <row r="55" spans="1:22" s="332" customFormat="1" x14ac:dyDescent="0.25">
      <c r="Q55" s="564" t="s">
        <v>60</v>
      </c>
      <c r="R55" s="292"/>
    </row>
    <row r="56" spans="1:22" s="608" customFormat="1" x14ac:dyDescent="0.25">
      <c r="D56" s="608">
        <f t="shared" ref="D56:O56" si="0">SUM(D47,D31,D15)</f>
        <v>0</v>
      </c>
      <c r="F56" s="608">
        <v>1</v>
      </c>
      <c r="G56" s="608">
        <f t="shared" si="0"/>
        <v>0</v>
      </c>
      <c r="H56" s="608">
        <v>4</v>
      </c>
      <c r="I56" s="608">
        <f t="shared" si="0"/>
        <v>0</v>
      </c>
      <c r="K56" s="608">
        <f t="shared" si="0"/>
        <v>0</v>
      </c>
      <c r="L56" s="608">
        <f t="shared" si="0"/>
        <v>0</v>
      </c>
      <c r="O56" s="608">
        <f t="shared" si="0"/>
        <v>0</v>
      </c>
      <c r="Q56" s="608">
        <f>SUM(Q47,Q31,Q15)</f>
        <v>0</v>
      </c>
      <c r="R56" s="609"/>
    </row>
    <row r="57" spans="1:22" s="332" customFormat="1" x14ac:dyDescent="0.25">
      <c r="B57" s="332">
        <f>C6</f>
        <v>0</v>
      </c>
      <c r="C57" s="332">
        <f>C7</f>
        <v>0</v>
      </c>
      <c r="F57" s="496" t="str">
        <f>I15</f>
        <v/>
      </c>
      <c r="H57" s="496" t="str">
        <f>K15</f>
        <v/>
      </c>
      <c r="I57" s="497" t="str">
        <f>Q15</f>
        <v/>
      </c>
      <c r="K57" s="332">
        <f>B19</f>
        <v>0</v>
      </c>
      <c r="Q57" s="564"/>
      <c r="R57" s="292"/>
    </row>
    <row r="58" spans="1:22" s="332" customFormat="1" x14ac:dyDescent="0.25">
      <c r="B58" s="332">
        <f>C22</f>
        <v>0</v>
      </c>
      <c r="C58" s="332">
        <f>C23</f>
        <v>0</v>
      </c>
      <c r="F58" s="496" t="str">
        <f>I31</f>
        <v/>
      </c>
      <c r="H58" s="496" t="str">
        <f>K31</f>
        <v/>
      </c>
      <c r="I58" s="497" t="str">
        <f>Q31</f>
        <v/>
      </c>
      <c r="K58" s="332">
        <f>B35</f>
        <v>0</v>
      </c>
      <c r="Q58" s="564"/>
      <c r="R58" s="292"/>
    </row>
    <row r="59" spans="1:22" s="332" customFormat="1" x14ac:dyDescent="0.25">
      <c r="B59" s="332">
        <f>C38</f>
        <v>0</v>
      </c>
      <c r="C59" s="332">
        <f>C39</f>
        <v>0</v>
      </c>
      <c r="F59" s="496" t="str">
        <f>I47</f>
        <v/>
      </c>
      <c r="H59" s="496" t="str">
        <f>K47</f>
        <v/>
      </c>
      <c r="I59" s="497" t="str">
        <f>Q47</f>
        <v/>
      </c>
      <c r="K59" s="332">
        <f>B51</f>
        <v>0</v>
      </c>
      <c r="Q59" s="564"/>
      <c r="R59" s="292"/>
    </row>
    <row r="60" spans="1:22" s="332" customFormat="1" x14ac:dyDescent="0.25">
      <c r="Q60" s="564"/>
      <c r="R60" s="292"/>
    </row>
    <row r="61" spans="1:22" x14ac:dyDescent="0.25">
      <c r="B61" s="195"/>
      <c r="C61" s="195"/>
      <c r="D61" s="195"/>
      <c r="E61" s="195"/>
      <c r="F61" s="195"/>
      <c r="G61" s="195"/>
      <c r="H61" s="195"/>
      <c r="I61" s="195"/>
      <c r="J61" s="195"/>
      <c r="K61" s="195"/>
      <c r="L61" s="195"/>
      <c r="M61" s="195"/>
      <c r="N61" s="195"/>
      <c r="O61" s="195"/>
      <c r="P61" s="195"/>
      <c r="Q61" s="444"/>
    </row>
    <row r="62" spans="1:22" x14ac:dyDescent="0.25">
      <c r="B62" s="195"/>
      <c r="C62" s="195"/>
      <c r="D62" s="195"/>
      <c r="E62" s="195"/>
      <c r="F62" s="195"/>
      <c r="G62" s="195"/>
      <c r="H62" s="195"/>
      <c r="I62" s="195"/>
      <c r="J62" s="195"/>
      <c r="K62" s="195"/>
      <c r="L62" s="195"/>
      <c r="M62" s="195"/>
      <c r="N62" s="195"/>
      <c r="O62" s="195"/>
      <c r="P62" s="195"/>
      <c r="Q62" s="444"/>
    </row>
    <row r="63" spans="1:22" x14ac:dyDescent="0.25">
      <c r="B63" s="195"/>
      <c r="C63" s="195"/>
      <c r="D63" s="195"/>
      <c r="E63" s="195"/>
      <c r="F63" s="195"/>
      <c r="G63" s="195"/>
      <c r="H63" s="195"/>
      <c r="I63" s="195"/>
      <c r="J63" s="195"/>
      <c r="K63" s="195"/>
      <c r="L63" s="195"/>
      <c r="M63" s="195"/>
      <c r="N63" s="195"/>
      <c r="O63" s="195"/>
      <c r="P63" s="195"/>
      <c r="Q63" s="444"/>
    </row>
    <row r="64" spans="1:22" x14ac:dyDescent="0.25">
      <c r="B64" s="195"/>
      <c r="C64" s="195"/>
      <c r="D64" s="195"/>
      <c r="E64" s="195"/>
      <c r="F64" s="195"/>
      <c r="G64" s="195"/>
      <c r="H64" s="195"/>
      <c r="I64" s="195"/>
      <c r="J64" s="195"/>
      <c r="K64" s="195"/>
      <c r="L64" s="195"/>
      <c r="M64" s="195"/>
      <c r="N64" s="195"/>
      <c r="O64" s="195"/>
      <c r="P64" s="195"/>
      <c r="Q64" s="444"/>
    </row>
    <row r="65" spans="2:17" x14ac:dyDescent="0.25">
      <c r="B65" s="195"/>
      <c r="C65" s="195"/>
      <c r="D65" s="195"/>
      <c r="E65" s="195"/>
      <c r="F65" s="195"/>
      <c r="G65" s="195"/>
      <c r="H65" s="195"/>
      <c r="I65" s="195"/>
      <c r="J65" s="195"/>
      <c r="K65" s="195"/>
      <c r="L65" s="195"/>
      <c r="M65" s="195"/>
      <c r="N65" s="195"/>
      <c r="O65" s="195"/>
      <c r="P65" s="195"/>
      <c r="Q65" s="444"/>
    </row>
    <row r="66" spans="2:17" x14ac:dyDescent="0.25">
      <c r="B66" s="195"/>
      <c r="C66" s="195"/>
      <c r="D66" s="195"/>
      <c r="E66" s="195"/>
      <c r="F66" s="195"/>
      <c r="G66" s="195"/>
      <c r="H66" s="195"/>
      <c r="I66" s="195"/>
      <c r="J66" s="195"/>
      <c r="K66" s="195"/>
      <c r="L66" s="195"/>
      <c r="M66" s="195"/>
      <c r="N66" s="195"/>
      <c r="O66" s="195"/>
      <c r="P66" s="195"/>
      <c r="Q66" s="444"/>
    </row>
    <row r="67" spans="2:17" x14ac:dyDescent="0.25">
      <c r="B67" s="195"/>
      <c r="C67" s="195"/>
      <c r="D67" s="195"/>
      <c r="E67" s="195"/>
      <c r="F67" s="195"/>
      <c r="G67" s="195"/>
      <c r="H67" s="195"/>
      <c r="I67" s="195"/>
      <c r="J67" s="195"/>
      <c r="K67" s="195"/>
      <c r="L67" s="195"/>
      <c r="M67" s="195"/>
      <c r="N67" s="195"/>
      <c r="O67" s="195"/>
      <c r="P67" s="195"/>
      <c r="Q67" s="444"/>
    </row>
    <row r="68" spans="2:17" x14ac:dyDescent="0.25">
      <c r="B68" s="195"/>
      <c r="C68" s="195"/>
      <c r="D68" s="195"/>
      <c r="E68" s="195"/>
      <c r="F68" s="195"/>
      <c r="G68" s="195"/>
      <c r="H68" s="195"/>
      <c r="I68" s="195"/>
      <c r="J68" s="195"/>
      <c r="K68" s="195"/>
      <c r="L68" s="195"/>
      <c r="M68" s="195"/>
      <c r="N68" s="195"/>
      <c r="O68" s="195"/>
      <c r="P68" s="195"/>
      <c r="Q68" s="444"/>
    </row>
  </sheetData>
  <sheetProtection selectLockedCells="1"/>
  <protectedRanges>
    <protectedRange sqref="C6:C7 I9:I14 K9:K14 B19 I17:I18 K17:K18 C22:C23 I25:I30 K25:K30 B35 I33:I34 K33:K34 C38:C39 I41:I46 K41:K46 B51 I49:I50 K49:K50" name="Range1"/>
    <protectedRange sqref="I7 I23 I39" name="Range1_1"/>
  </protectedRanges>
  <dataConsolidate/>
  <mergeCells count="70">
    <mergeCell ref="K1:L1"/>
    <mergeCell ref="O2:Q2"/>
    <mergeCell ref="O1:Q1"/>
    <mergeCell ref="O3:Q3"/>
    <mergeCell ref="F41:H41"/>
    <mergeCell ref="C22:J22"/>
    <mergeCell ref="C23:F23"/>
    <mergeCell ref="F25:H25"/>
    <mergeCell ref="B25:E25"/>
    <mergeCell ref="K2:L2"/>
    <mergeCell ref="K3:L3"/>
    <mergeCell ref="F26:H26"/>
    <mergeCell ref="F27:H27"/>
    <mergeCell ref="F28:H28"/>
    <mergeCell ref="B26:E26"/>
    <mergeCell ref="B27:E27"/>
    <mergeCell ref="B10:E10"/>
    <mergeCell ref="F10:H10"/>
    <mergeCell ref="B1:H3"/>
    <mergeCell ref="C6:J6"/>
    <mergeCell ref="C7:F7"/>
    <mergeCell ref="B9:E9"/>
    <mergeCell ref="F9:H9"/>
    <mergeCell ref="I1:J1"/>
    <mergeCell ref="I2:J2"/>
    <mergeCell ref="I3:J3"/>
    <mergeCell ref="F32:Q32"/>
    <mergeCell ref="B28:E28"/>
    <mergeCell ref="B29:E29"/>
    <mergeCell ref="C15:G15"/>
    <mergeCell ref="B19:Q20"/>
    <mergeCell ref="C18:H18"/>
    <mergeCell ref="F12:H12"/>
    <mergeCell ref="C17:H17"/>
    <mergeCell ref="B13:E13"/>
    <mergeCell ref="F13:H13"/>
    <mergeCell ref="B14:E14"/>
    <mergeCell ref="F14:H14"/>
    <mergeCell ref="B51:Q52"/>
    <mergeCell ref="C49:H49"/>
    <mergeCell ref="C38:J38"/>
    <mergeCell ref="C39:F39"/>
    <mergeCell ref="B46:E46"/>
    <mergeCell ref="F46:H46"/>
    <mergeCell ref="C47:G47"/>
    <mergeCell ref="C50:H50"/>
    <mergeCell ref="F44:H44"/>
    <mergeCell ref="B45:E45"/>
    <mergeCell ref="F45:H45"/>
    <mergeCell ref="B41:E41"/>
    <mergeCell ref="B42:E42"/>
    <mergeCell ref="F42:H42"/>
    <mergeCell ref="F48:Q48"/>
    <mergeCell ref="B44:E44"/>
    <mergeCell ref="O8:O14"/>
    <mergeCell ref="O24:O30"/>
    <mergeCell ref="O40:O46"/>
    <mergeCell ref="H16:Q16"/>
    <mergeCell ref="B43:E43"/>
    <mergeCell ref="F43:H43"/>
    <mergeCell ref="B30:E30"/>
    <mergeCell ref="F29:H29"/>
    <mergeCell ref="F30:H30"/>
    <mergeCell ref="C31:G31"/>
    <mergeCell ref="C34:H34"/>
    <mergeCell ref="B35:Q36"/>
    <mergeCell ref="B11:E11"/>
    <mergeCell ref="F11:H11"/>
    <mergeCell ref="C33:H33"/>
    <mergeCell ref="B12:E12"/>
  </mergeCells>
  <conditionalFormatting sqref="C6 C7:F7 I9:I14 K9:K14 B19 C22 C23:F23 I25:I30 K25:K30 B35 C38 C39:F39 I41:I46 K41:K46 B51">
    <cfRule type="cellIs" dxfId="285" priority="29" stopIfTrue="1" operator="equal">
      <formula>0</formula>
    </cfRule>
  </conditionalFormatting>
  <conditionalFormatting sqref="I18 K18 I34 K34 I50 K50">
    <cfRule type="cellIs" dxfId="284" priority="28" stopIfTrue="1" operator="equal">
      <formula>0</formula>
    </cfRule>
  </conditionalFormatting>
  <dataValidations count="2">
    <dataValidation type="whole" allowBlank="1" showInputMessage="1" showErrorMessage="1" errorTitle="Negative number" error="Can not put a negative number into worksheet" sqref="I21:L21 J45:J46 L42:L46 J42:J43 L49:L50 J49:J50 J29:J30 L26:L30 J26:J27 L33:L34 J33:J34 J13:J14 L10:L14 J10:J11 L17:L18 J17:J18" xr:uid="{00000000-0002-0000-1300-000000000000}">
      <formula1>0</formula1>
      <formula2>999999999999</formula2>
    </dataValidation>
    <dataValidation allowBlank="1" showInputMessage="1" showErrorMessage="1" errorTitle="Negative number" error="Can not put a negative number into worksheet" sqref="I10:I11 K42:K43 I49:I50 K49:K50 I44:K44 I42:I43 K26:K27 I33:I34 K33:K34 I28:K28 I26:I27 K10:K11 I17:I18 K17:K18 I12:K12" xr:uid="{00000000-0002-0000-1300-000001000000}"/>
  </dataValidations>
  <printOptions horizontalCentered="1"/>
  <pageMargins left="0" right="0" top="0.5" bottom="0" header="0" footer="0"/>
  <pageSetup scale="91" fitToHeight="2"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95626" r:id="rId4" name="Button 42">
              <controlPr defaultSize="0" print="0" autoFill="0" autoPict="0" macro="[0]!trust">
                <anchor moveWithCells="1" sizeWithCells="1">
                  <from>
                    <xdr:col>12</xdr:col>
                    <xdr:colOff>676275</xdr:colOff>
                    <xdr:row>5</xdr:row>
                    <xdr:rowOff>57150</xdr:rowOff>
                  </from>
                  <to>
                    <xdr:col>16</xdr:col>
                    <xdr:colOff>971550</xdr:colOff>
                    <xdr:row>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3"/>
  <sheetViews>
    <sheetView topLeftCell="A46" workbookViewId="0">
      <selection activeCell="A18" sqref="A18"/>
    </sheetView>
  </sheetViews>
  <sheetFormatPr defaultRowHeight="15" x14ac:dyDescent="0.25"/>
  <cols>
    <col min="1" max="1" width="147.28515625" customWidth="1"/>
  </cols>
  <sheetData>
    <row r="1" spans="1:1" ht="12.75" customHeight="1" x14ac:dyDescent="0.25">
      <c r="A1" s="777" t="s">
        <v>396</v>
      </c>
    </row>
    <row r="2" spans="1:1" ht="12.75" customHeight="1" x14ac:dyDescent="0.25"/>
    <row r="3" spans="1:1" ht="31.5" x14ac:dyDescent="0.5">
      <c r="A3" s="769" t="s">
        <v>375</v>
      </c>
    </row>
    <row r="5" spans="1:1" ht="15.75" x14ac:dyDescent="0.25">
      <c r="A5" s="771" t="s">
        <v>376</v>
      </c>
    </row>
    <row r="7" spans="1:1" ht="30" x14ac:dyDescent="0.25">
      <c r="A7" s="770" t="s">
        <v>398</v>
      </c>
    </row>
    <row r="8" spans="1:1" x14ac:dyDescent="0.25">
      <c r="A8" t="s">
        <v>377</v>
      </c>
    </row>
    <row r="9" spans="1:1" x14ac:dyDescent="0.25">
      <c r="A9" t="s">
        <v>378</v>
      </c>
    </row>
    <row r="11" spans="1:1" ht="15.75" x14ac:dyDescent="0.25">
      <c r="A11" s="771" t="s">
        <v>379</v>
      </c>
    </row>
    <row r="13" spans="1:1" x14ac:dyDescent="0.25">
      <c r="A13" t="s">
        <v>397</v>
      </c>
    </row>
    <row r="14" spans="1:1" x14ac:dyDescent="0.25">
      <c r="A14" t="s">
        <v>389</v>
      </c>
    </row>
    <row r="15" spans="1:1" x14ac:dyDescent="0.25">
      <c r="A15" t="s">
        <v>381</v>
      </c>
    </row>
    <row r="16" spans="1:1" x14ac:dyDescent="0.25">
      <c r="A16" t="s">
        <v>380</v>
      </c>
    </row>
    <row r="17" spans="1:1" ht="30" x14ac:dyDescent="0.25">
      <c r="A17" s="770" t="s">
        <v>399</v>
      </c>
    </row>
    <row r="18" spans="1:1" x14ac:dyDescent="0.25">
      <c r="A18" t="s">
        <v>382</v>
      </c>
    </row>
    <row r="20" spans="1:1" ht="15.75" x14ac:dyDescent="0.25">
      <c r="A20" s="771" t="s">
        <v>383</v>
      </c>
    </row>
    <row r="49" spans="1:1" x14ac:dyDescent="0.25">
      <c r="A49" s="768"/>
    </row>
    <row r="69" spans="1:1" ht="15.75" x14ac:dyDescent="0.25">
      <c r="A69" s="771" t="s">
        <v>385</v>
      </c>
    </row>
    <row r="71" spans="1:1" ht="15.75" x14ac:dyDescent="0.25">
      <c r="A71" s="772" t="s">
        <v>400</v>
      </c>
    </row>
    <row r="72" spans="1:1" ht="31.5" x14ac:dyDescent="0.25">
      <c r="A72" s="773" t="s">
        <v>384</v>
      </c>
    </row>
    <row r="73" spans="1:1" x14ac:dyDescent="0.25">
      <c r="A73" t="s">
        <v>394</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Z239"/>
  <sheetViews>
    <sheetView showGridLines="0" zoomScale="90" zoomScaleNormal="90" workbookViewId="0">
      <selection activeCell="U8" sqref="U8:AA8"/>
    </sheetView>
  </sheetViews>
  <sheetFormatPr defaultColWidth="8.85546875" defaultRowHeight="15.75" x14ac:dyDescent="0.25"/>
  <cols>
    <col min="1" max="1" width="2.4257812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7109375" style="174" customWidth="1"/>
    <col min="16" max="16" width="2.7109375" style="174" customWidth="1"/>
    <col min="17" max="17" width="1.7109375" style="174" customWidth="1"/>
    <col min="18" max="18" width="16.5703125" style="306" customWidth="1"/>
    <col min="19" max="19" width="12" style="289" customWidth="1"/>
    <col min="20" max="20" width="12.5703125" style="290" customWidth="1"/>
    <col min="21" max="21" width="8.85546875" style="429"/>
    <col min="22" max="26" width="8.85546875" style="195"/>
    <col min="27" max="16384" width="8.85546875" style="274"/>
  </cols>
  <sheetData>
    <row r="1" spans="1:26" x14ac:dyDescent="0.25">
      <c r="B1" s="1149" t="s">
        <v>123</v>
      </c>
      <c r="C1" s="1149"/>
      <c r="D1" s="1149"/>
      <c r="E1" s="1149"/>
      <c r="F1" s="1149"/>
      <c r="G1" s="1149"/>
      <c r="H1" s="304"/>
      <c r="I1" s="166"/>
      <c r="J1" s="1051" t="s">
        <v>105</v>
      </c>
      <c r="K1" s="1051"/>
      <c r="L1" s="1085" t="str">
        <f>IF(Input!C1=0,"",Input!C1)</f>
        <v/>
      </c>
      <c r="M1" s="1085"/>
      <c r="N1" s="359" t="s">
        <v>37</v>
      </c>
      <c r="O1" s="359"/>
      <c r="P1" s="1054" t="str">
        <f>IF(Input!I5=0,"",Input!I5)</f>
        <v/>
      </c>
      <c r="Q1" s="1054"/>
      <c r="R1" s="1054"/>
    </row>
    <row r="2" spans="1:26" ht="15.6" customHeight="1" x14ac:dyDescent="0.25">
      <c r="B2" s="1149"/>
      <c r="C2" s="1149"/>
      <c r="D2" s="1149"/>
      <c r="E2" s="1149"/>
      <c r="F2" s="1149"/>
      <c r="G2" s="1149"/>
      <c r="H2" s="173"/>
      <c r="I2" s="166"/>
      <c r="J2" s="1051" t="s">
        <v>104</v>
      </c>
      <c r="K2" s="1051"/>
      <c r="L2" s="1085" t="str">
        <f>IF(Input!C3=0,"",Input!C3)</f>
        <v/>
      </c>
      <c r="M2" s="1085"/>
      <c r="N2" s="359" t="s">
        <v>90</v>
      </c>
      <c r="O2" s="359"/>
      <c r="P2" s="1053" t="str">
        <f>IF(Input!I1=0,"",Input!I1)</f>
        <v/>
      </c>
      <c r="Q2" s="1053"/>
      <c r="R2" s="1053"/>
    </row>
    <row r="3" spans="1:26" ht="17.45" customHeight="1" x14ac:dyDescent="0.25">
      <c r="B3" s="1149"/>
      <c r="C3" s="1149"/>
      <c r="D3" s="1149"/>
      <c r="E3" s="1149"/>
      <c r="F3" s="1149"/>
      <c r="G3" s="1149"/>
      <c r="H3" s="275"/>
      <c r="I3" s="275"/>
      <c r="J3" s="1051" t="s">
        <v>89</v>
      </c>
      <c r="K3" s="1051"/>
      <c r="L3" s="1084" t="str">
        <f>IF(Input!G1=0,"",Input!G1)</f>
        <v/>
      </c>
      <c r="M3" s="1084"/>
      <c r="N3" s="359" t="s">
        <v>36</v>
      </c>
      <c r="O3" s="359"/>
      <c r="P3" s="1059" t="str">
        <f>IF(Input!C5=0,"",Input!C5)</f>
        <v/>
      </c>
      <c r="Q3" s="1059"/>
      <c r="R3" s="1059"/>
    </row>
    <row r="4" spans="1:26" ht="5.45" hidden="1" customHeight="1" x14ac:dyDescent="0.25">
      <c r="J4" s="173">
        <v>21</v>
      </c>
      <c r="K4" s="173"/>
      <c r="R4" s="276"/>
    </row>
    <row r="5" spans="1:26" s="195" customFormat="1" ht="3.6" customHeight="1" x14ac:dyDescent="0.25">
      <c r="J5" s="290"/>
      <c r="K5" s="290"/>
      <c r="R5" s="443"/>
      <c r="S5" s="289"/>
      <c r="T5" s="290"/>
      <c r="U5" s="429"/>
    </row>
    <row r="6" spans="1:26" ht="19.149999999999999" customHeight="1" x14ac:dyDescent="0.25">
      <c r="B6" s="330" t="s">
        <v>205</v>
      </c>
      <c r="C6" s="1154"/>
      <c r="D6" s="1154"/>
      <c r="E6" s="1154"/>
      <c r="F6" s="1154"/>
      <c r="G6" s="1154"/>
      <c r="H6" s="1154"/>
      <c r="I6" s="1154"/>
      <c r="J6" s="1154"/>
      <c r="K6" s="1154"/>
      <c r="L6" s="295"/>
      <c r="M6" s="295"/>
      <c r="N6" s="295"/>
      <c r="O6" s="295"/>
      <c r="P6" s="295"/>
      <c r="Q6" s="295"/>
      <c r="R6" s="295"/>
    </row>
    <row r="7" spans="1:26" ht="16.149999999999999" customHeight="1" x14ac:dyDescent="0.25">
      <c r="B7" s="330" t="s">
        <v>3</v>
      </c>
      <c r="C7" s="1155"/>
      <c r="D7" s="1155"/>
      <c r="E7" s="1155"/>
      <c r="F7" s="1155"/>
      <c r="G7" s="1155"/>
      <c r="H7" s="16"/>
      <c r="I7" s="296" t="s">
        <v>103</v>
      </c>
      <c r="J7" s="6">
        <f>Input!$C$9</f>
        <v>2023</v>
      </c>
      <c r="K7" s="296" t="s">
        <v>103</v>
      </c>
      <c r="L7" s="6">
        <f>J7-1</f>
        <v>2022</v>
      </c>
      <c r="M7" s="4"/>
      <c r="P7" s="175"/>
      <c r="Q7" s="175"/>
      <c r="S7" s="298"/>
      <c r="T7" s="307"/>
    </row>
    <row r="8" spans="1:26" ht="14.45" customHeight="1" x14ac:dyDescent="0.25">
      <c r="B8" s="262" t="s">
        <v>136</v>
      </c>
      <c r="C8" s="471"/>
      <c r="D8" s="303" t="s">
        <v>13</v>
      </c>
      <c r="E8" s="175"/>
      <c r="F8" s="175"/>
      <c r="G8" s="175"/>
      <c r="H8" s="175"/>
      <c r="I8" s="4"/>
      <c r="J8" s="4"/>
      <c r="K8" s="4"/>
      <c r="L8" s="4"/>
      <c r="M8" s="4"/>
      <c r="N8" s="175"/>
      <c r="O8" s="175"/>
      <c r="P8" s="175"/>
      <c r="Q8" s="175"/>
      <c r="R8" s="175"/>
      <c r="S8" s="298"/>
      <c r="T8" s="307"/>
    </row>
    <row r="9" spans="1:26" ht="15" customHeight="1" x14ac:dyDescent="0.25">
      <c r="B9" s="1143" t="s">
        <v>221</v>
      </c>
      <c r="C9" s="1143"/>
      <c r="D9" s="1143"/>
      <c r="E9" s="1143"/>
      <c r="F9" s="1143"/>
      <c r="G9" s="1151" t="s">
        <v>194</v>
      </c>
      <c r="H9" s="1151"/>
      <c r="I9" s="1151"/>
      <c r="J9" s="209"/>
      <c r="K9" s="308"/>
      <c r="L9" s="209"/>
      <c r="M9" s="279"/>
      <c r="N9" s="9"/>
      <c r="O9" s="9"/>
      <c r="P9" s="1146" t="s">
        <v>265</v>
      </c>
      <c r="Q9" s="9"/>
      <c r="R9" s="314"/>
      <c r="S9" s="307"/>
      <c r="T9" s="307"/>
    </row>
    <row r="10" spans="1:26" s="174" customFormat="1" ht="15" x14ac:dyDescent="0.25">
      <c r="A10" s="195"/>
      <c r="B10" s="1143" t="s">
        <v>215</v>
      </c>
      <c r="C10" s="1143"/>
      <c r="D10" s="1143"/>
      <c r="E10" s="1143"/>
      <c r="F10" s="1143"/>
      <c r="G10" s="1151" t="s">
        <v>11</v>
      </c>
      <c r="H10" s="1151"/>
      <c r="I10" s="1151"/>
      <c r="J10" s="210"/>
      <c r="K10" s="308"/>
      <c r="L10" s="210"/>
      <c r="M10" s="279"/>
      <c r="N10" s="9"/>
      <c r="O10" s="9"/>
      <c r="P10" s="1146"/>
      <c r="Q10" s="9"/>
      <c r="R10" s="314"/>
      <c r="S10" s="307"/>
      <c r="T10" s="309"/>
      <c r="U10" s="429"/>
      <c r="V10" s="195"/>
      <c r="W10" s="195"/>
      <c r="X10" s="195"/>
      <c r="Y10" s="195"/>
      <c r="Z10" s="195"/>
    </row>
    <row r="11" spans="1:26" s="174" customFormat="1" ht="15" x14ac:dyDescent="0.25">
      <c r="A11" s="195"/>
      <c r="B11" s="1143" t="s">
        <v>222</v>
      </c>
      <c r="C11" s="1131"/>
      <c r="D11" s="1131"/>
      <c r="E11" s="1131"/>
      <c r="F11" s="1131"/>
      <c r="G11" s="1151" t="s">
        <v>11</v>
      </c>
      <c r="H11" s="1151"/>
      <c r="I11" s="1151"/>
      <c r="J11" s="210"/>
      <c r="K11" s="308"/>
      <c r="L11" s="210"/>
      <c r="M11" s="279"/>
      <c r="N11" s="9"/>
      <c r="O11" s="9"/>
      <c r="P11" s="1146"/>
      <c r="Q11" s="9"/>
      <c r="R11" s="314"/>
      <c r="S11" s="307"/>
      <c r="T11" s="307"/>
      <c r="U11" s="429"/>
      <c r="V11" s="195"/>
      <c r="W11" s="195"/>
      <c r="X11" s="195"/>
      <c r="Y11" s="195"/>
      <c r="Z11" s="195"/>
    </row>
    <row r="12" spans="1:26" s="174" customFormat="1" ht="15" x14ac:dyDescent="0.25">
      <c r="A12" s="195"/>
      <c r="B12" s="1143" t="s">
        <v>217</v>
      </c>
      <c r="C12" s="1143"/>
      <c r="D12" s="1143"/>
      <c r="E12" s="1143"/>
      <c r="F12" s="1143"/>
      <c r="G12" s="1151" t="s">
        <v>11</v>
      </c>
      <c r="H12" s="1151"/>
      <c r="I12" s="1151"/>
      <c r="J12" s="210"/>
      <c r="K12" s="308"/>
      <c r="L12" s="210"/>
      <c r="M12" s="279"/>
      <c r="N12" s="9"/>
      <c r="O12" s="9"/>
      <c r="P12" s="1146"/>
      <c r="Q12" s="9"/>
      <c r="R12" s="314"/>
      <c r="S12" s="307"/>
      <c r="T12" s="307"/>
      <c r="U12" s="429"/>
      <c r="V12" s="195"/>
      <c r="W12" s="195"/>
      <c r="X12" s="195"/>
      <c r="Y12" s="195"/>
      <c r="Z12" s="195"/>
    </row>
    <row r="13" spans="1:26" s="174" customFormat="1" x14ac:dyDescent="0.25">
      <c r="A13" s="195"/>
      <c r="B13" s="1143" t="s">
        <v>225</v>
      </c>
      <c r="C13" s="1143"/>
      <c r="D13" s="1143"/>
      <c r="E13" s="1143"/>
      <c r="F13" s="1143"/>
      <c r="G13" s="1151" t="s">
        <v>194</v>
      </c>
      <c r="H13" s="1151"/>
      <c r="I13" s="1151"/>
      <c r="J13" s="210"/>
      <c r="K13" s="308"/>
      <c r="L13" s="210"/>
      <c r="M13" s="279"/>
      <c r="N13" s="9"/>
      <c r="O13" s="9"/>
      <c r="P13" s="1146"/>
      <c r="Q13" s="9"/>
      <c r="R13" s="314"/>
      <c r="S13" s="299"/>
      <c r="T13" s="290"/>
      <c r="U13" s="429"/>
      <c r="V13" s="195"/>
      <c r="W13" s="195"/>
      <c r="X13" s="195"/>
      <c r="Y13" s="195"/>
      <c r="Z13" s="195"/>
    </row>
    <row r="14" spans="1:26" s="302" customFormat="1" ht="16.899999999999999" customHeight="1" x14ac:dyDescent="0.25">
      <c r="A14" s="195"/>
      <c r="B14" s="1143" t="s">
        <v>224</v>
      </c>
      <c r="C14" s="1143"/>
      <c r="D14" s="1143"/>
      <c r="E14" s="1143"/>
      <c r="F14" s="1143"/>
      <c r="G14" s="1151" t="s">
        <v>194</v>
      </c>
      <c r="H14" s="1151"/>
      <c r="I14" s="1151"/>
      <c r="J14" s="210"/>
      <c r="K14" s="308"/>
      <c r="L14" s="210"/>
      <c r="M14" s="279"/>
      <c r="N14" s="16" t="s">
        <v>109</v>
      </c>
      <c r="O14" s="16"/>
      <c r="P14" s="1146"/>
      <c r="Q14" s="9"/>
      <c r="R14" s="16" t="s">
        <v>111</v>
      </c>
      <c r="S14" s="289"/>
      <c r="T14" s="290"/>
      <c r="U14" s="429"/>
      <c r="V14" s="195"/>
      <c r="W14" s="195"/>
      <c r="X14" s="195"/>
      <c r="Y14" s="195"/>
      <c r="Z14" s="195"/>
    </row>
    <row r="15" spans="1:26" s="174" customFormat="1" ht="15" customHeight="1" thickBot="1" x14ac:dyDescent="0.3">
      <c r="A15" s="195"/>
      <c r="B15" s="1158" t="s">
        <v>223</v>
      </c>
      <c r="C15" s="1158"/>
      <c r="D15" s="1158"/>
      <c r="E15" s="1158"/>
      <c r="F15" s="1158"/>
      <c r="G15" s="1151" t="s">
        <v>11</v>
      </c>
      <c r="H15" s="1151"/>
      <c r="I15" s="1151"/>
      <c r="J15" s="210"/>
      <c r="K15" s="308"/>
      <c r="L15" s="210"/>
      <c r="M15" s="279"/>
      <c r="N15" s="9" t="s">
        <v>110</v>
      </c>
      <c r="O15" s="9"/>
      <c r="P15" s="1147"/>
      <c r="Q15" s="9"/>
      <c r="R15" s="271" t="s">
        <v>68</v>
      </c>
      <c r="S15" s="299"/>
      <c r="T15" s="290"/>
      <c r="U15" s="429"/>
      <c r="V15" s="195"/>
      <c r="W15" s="195"/>
      <c r="X15" s="195"/>
      <c r="Y15" s="195"/>
      <c r="Z15" s="195"/>
    </row>
    <row r="16" spans="1:26" s="174" customFormat="1" ht="15.6" customHeight="1" thickBot="1" x14ac:dyDescent="0.3">
      <c r="A16" s="195"/>
      <c r="B16" s="8"/>
      <c r="C16" s="1064" t="s">
        <v>114</v>
      </c>
      <c r="D16" s="1064"/>
      <c r="E16" s="1064"/>
      <c r="F16" s="1064"/>
      <c r="G16" s="1064"/>
      <c r="H16" s="1064"/>
      <c r="I16" s="262"/>
      <c r="J16" s="313" t="str">
        <f>IF(SUM(J9:J15)=0,"",SUM(J9:J15))</f>
        <v/>
      </c>
      <c r="K16" s="14"/>
      <c r="L16" s="313" t="str">
        <f>IF(SUM(L9:L15)=0,"",SUM(L9:L15))</f>
        <v/>
      </c>
      <c r="M16" s="15"/>
      <c r="N16" s="288" t="str">
        <f>IF(AND(L16="",J16=""),"",IF(J16="","",IF(J16&lt;L16,12,IF(L16="",12,24))))</f>
        <v/>
      </c>
      <c r="O16" s="9"/>
      <c r="P16" s="602"/>
      <c r="Q16" s="11"/>
      <c r="R16" s="293" t="str">
        <f>IF(P16="x","",IF(N16="","",IF(N16=12,J16/12,(J16+L16)/24)))</f>
        <v/>
      </c>
      <c r="S16" s="289"/>
      <c r="T16" s="290"/>
      <c r="U16" s="429"/>
      <c r="V16" s="195"/>
      <c r="W16" s="195"/>
      <c r="X16" s="195"/>
      <c r="Y16" s="195"/>
      <c r="Z16" s="195"/>
    </row>
    <row r="17" spans="1:26" s="174" customFormat="1" ht="16.899999999999999" customHeight="1" x14ac:dyDescent="0.25">
      <c r="A17" s="195"/>
      <c r="B17" s="284"/>
      <c r="C17" s="4"/>
      <c r="D17" s="4"/>
      <c r="E17" s="4"/>
      <c r="F17" s="4"/>
      <c r="G17" s="1156" t="s">
        <v>122</v>
      </c>
      <c r="H17" s="1156"/>
      <c r="I17" s="1156"/>
      <c r="J17" s="1156"/>
      <c r="K17" s="1156"/>
      <c r="L17" s="1156"/>
      <c r="M17" s="1156"/>
      <c r="N17" s="1156"/>
      <c r="O17" s="1156"/>
      <c r="P17" s="1156"/>
      <c r="Q17" s="1156"/>
      <c r="R17" s="1156"/>
      <c r="S17" s="289"/>
      <c r="T17" s="290"/>
      <c r="U17" s="429"/>
      <c r="V17" s="195"/>
      <c r="W17" s="195"/>
      <c r="X17" s="195"/>
      <c r="Y17" s="195"/>
      <c r="Z17" s="195"/>
    </row>
    <row r="18" spans="1:26" s="174" customFormat="1" ht="3.6" customHeight="1" x14ac:dyDescent="0.25">
      <c r="A18" s="195"/>
      <c r="B18" s="535"/>
      <c r="C18" s="1153"/>
      <c r="D18" s="1153"/>
      <c r="E18" s="1153"/>
      <c r="F18" s="1153"/>
      <c r="G18" s="1153"/>
      <c r="H18" s="1153"/>
      <c r="I18" s="1153"/>
      <c r="J18" s="546"/>
      <c r="K18" s="543"/>
      <c r="L18" s="546"/>
      <c r="M18" s="544"/>
      <c r="N18" s="538"/>
      <c r="O18" s="538"/>
      <c r="P18" s="538"/>
      <c r="Q18" s="538"/>
      <c r="R18" s="545"/>
      <c r="S18" s="289"/>
      <c r="T18" s="290"/>
      <c r="U18" s="429"/>
      <c r="V18" s="195"/>
      <c r="W18" s="195"/>
      <c r="X18" s="195"/>
      <c r="Y18" s="195"/>
      <c r="Z18" s="195"/>
    </row>
    <row r="19" spans="1:26" s="174" customFormat="1" ht="12.6" customHeight="1" x14ac:dyDescent="0.25">
      <c r="A19" s="195"/>
      <c r="B19" s="5" t="s">
        <v>34</v>
      </c>
      <c r="C19" s="1064" t="s">
        <v>74</v>
      </c>
      <c r="D19" s="1064"/>
      <c r="E19" s="1064"/>
      <c r="F19" s="1064"/>
      <c r="G19" s="1064"/>
      <c r="H19" s="1064"/>
      <c r="I19" s="1064"/>
      <c r="J19" s="312"/>
      <c r="K19" s="310"/>
      <c r="L19" s="312"/>
      <c r="M19" s="311"/>
      <c r="N19" s="287"/>
      <c r="O19" s="287"/>
      <c r="P19" s="287"/>
      <c r="Q19" s="287"/>
      <c r="R19" s="331"/>
      <c r="S19" s="289"/>
      <c r="T19" s="290"/>
      <c r="U19" s="429"/>
      <c r="V19" s="195"/>
      <c r="W19" s="195"/>
      <c r="X19" s="195"/>
      <c r="Y19" s="195"/>
      <c r="Z19" s="195"/>
    </row>
    <row r="20" spans="1:26" s="174" customFormat="1" ht="16.899999999999999" customHeight="1" x14ac:dyDescent="0.25">
      <c r="A20" s="195"/>
      <c r="B20" s="1065"/>
      <c r="C20" s="1065"/>
      <c r="D20" s="1065"/>
      <c r="E20" s="1065"/>
      <c r="F20" s="1065"/>
      <c r="G20" s="1065"/>
      <c r="H20" s="1065"/>
      <c r="I20" s="1065"/>
      <c r="J20" s="1065"/>
      <c r="K20" s="1065"/>
      <c r="L20" s="1065"/>
      <c r="M20" s="1065"/>
      <c r="N20" s="1065"/>
      <c r="O20" s="1065"/>
      <c r="P20" s="1065"/>
      <c r="Q20" s="1065"/>
      <c r="R20" s="1065"/>
      <c r="S20" s="289"/>
      <c r="T20" s="290"/>
      <c r="U20" s="429"/>
      <c r="V20" s="195"/>
      <c r="W20" s="195"/>
      <c r="X20" s="195"/>
      <c r="Y20" s="195"/>
      <c r="Z20" s="195"/>
    </row>
    <row r="21" spans="1:26" s="174" customFormat="1" ht="35.450000000000003" customHeight="1" x14ac:dyDescent="0.25">
      <c r="A21" s="195"/>
      <c r="B21" s="1065"/>
      <c r="C21" s="1065"/>
      <c r="D21" s="1065"/>
      <c r="E21" s="1065"/>
      <c r="F21" s="1065"/>
      <c r="G21" s="1065"/>
      <c r="H21" s="1065"/>
      <c r="I21" s="1065"/>
      <c r="J21" s="1065"/>
      <c r="K21" s="1065"/>
      <c r="L21" s="1065"/>
      <c r="M21" s="1065"/>
      <c r="N21" s="1065"/>
      <c r="O21" s="1065"/>
      <c r="P21" s="1065"/>
      <c r="Q21" s="1065"/>
      <c r="R21" s="1065"/>
      <c r="S21" s="289"/>
      <c r="T21" s="290"/>
      <c r="U21" s="429"/>
      <c r="V21" s="195"/>
      <c r="W21" s="195"/>
      <c r="X21" s="195"/>
      <c r="Y21" s="195"/>
      <c r="Z21" s="195"/>
    </row>
    <row r="22" spans="1:26" s="195" customFormat="1" ht="3" customHeight="1" x14ac:dyDescent="0.25">
      <c r="J22" s="290"/>
      <c r="K22" s="290"/>
      <c r="R22" s="443"/>
      <c r="S22" s="289"/>
      <c r="T22" s="290"/>
      <c r="U22" s="429"/>
    </row>
    <row r="23" spans="1:26" ht="21.6" customHeight="1" x14ac:dyDescent="0.25">
      <c r="B23" s="330" t="s">
        <v>205</v>
      </c>
      <c r="C23" s="1154"/>
      <c r="D23" s="1154"/>
      <c r="E23" s="1154"/>
      <c r="F23" s="1154"/>
      <c r="G23" s="1154"/>
      <c r="H23" s="1154"/>
      <c r="I23" s="1154"/>
      <c r="J23" s="1154"/>
      <c r="K23" s="1154"/>
      <c r="L23" s="295"/>
      <c r="M23" s="295"/>
      <c r="N23" s="295"/>
      <c r="O23" s="295"/>
      <c r="P23" s="295"/>
      <c r="Q23" s="295"/>
      <c r="R23" s="295"/>
    </row>
    <row r="24" spans="1:26" ht="18" customHeight="1" x14ac:dyDescent="0.25">
      <c r="B24" s="330" t="s">
        <v>3</v>
      </c>
      <c r="C24" s="1155"/>
      <c r="D24" s="1155"/>
      <c r="E24" s="1155"/>
      <c r="F24" s="1155"/>
      <c r="G24" s="1155"/>
      <c r="H24" s="16"/>
      <c r="I24" s="296" t="s">
        <v>103</v>
      </c>
      <c r="J24" s="371">
        <f>Input!$C$9</f>
        <v>2023</v>
      </c>
      <c r="K24" s="296" t="s">
        <v>103</v>
      </c>
      <c r="L24" s="6">
        <f>J24-1</f>
        <v>2022</v>
      </c>
      <c r="M24" s="4"/>
      <c r="P24" s="175"/>
      <c r="Q24" s="175"/>
    </row>
    <row r="25" spans="1:26"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6" x14ac:dyDescent="0.25">
      <c r="B26" s="1143" t="s">
        <v>221</v>
      </c>
      <c r="C26" s="1143"/>
      <c r="D26" s="1143"/>
      <c r="E26" s="1143"/>
      <c r="F26" s="1143"/>
      <c r="G26" s="1151" t="s">
        <v>194</v>
      </c>
      <c r="H26" s="1151"/>
      <c r="I26" s="1151"/>
      <c r="J26" s="209"/>
      <c r="K26" s="308"/>
      <c r="L26" s="209"/>
      <c r="M26" s="279"/>
      <c r="N26" s="9"/>
      <c r="O26" s="9"/>
      <c r="P26" s="1146" t="s">
        <v>265</v>
      </c>
      <c r="Q26" s="9"/>
      <c r="R26" s="314"/>
    </row>
    <row r="27" spans="1:26" x14ac:dyDescent="0.25">
      <c r="B27" s="1143" t="s">
        <v>215</v>
      </c>
      <c r="C27" s="1143"/>
      <c r="D27" s="1143"/>
      <c r="E27" s="1143"/>
      <c r="F27" s="1143"/>
      <c r="G27" s="1151" t="s">
        <v>11</v>
      </c>
      <c r="H27" s="1151"/>
      <c r="I27" s="1151"/>
      <c r="J27" s="210"/>
      <c r="K27" s="308"/>
      <c r="L27" s="210"/>
      <c r="M27" s="279"/>
      <c r="N27" s="9"/>
      <c r="O27" s="9"/>
      <c r="P27" s="1146"/>
      <c r="Q27" s="9"/>
      <c r="R27" s="314"/>
    </row>
    <row r="28" spans="1:26" x14ac:dyDescent="0.25">
      <c r="B28" s="1143" t="s">
        <v>222</v>
      </c>
      <c r="C28" s="1131"/>
      <c r="D28" s="1131"/>
      <c r="E28" s="1131"/>
      <c r="F28" s="1131"/>
      <c r="G28" s="1151" t="s">
        <v>11</v>
      </c>
      <c r="H28" s="1151"/>
      <c r="I28" s="1151"/>
      <c r="J28" s="210"/>
      <c r="K28" s="308"/>
      <c r="L28" s="210"/>
      <c r="M28" s="279"/>
      <c r="N28" s="9"/>
      <c r="O28" s="9"/>
      <c r="P28" s="1146"/>
      <c r="Q28" s="9"/>
      <c r="R28" s="314"/>
    </row>
    <row r="29" spans="1:26" x14ac:dyDescent="0.25">
      <c r="B29" s="1143" t="s">
        <v>217</v>
      </c>
      <c r="C29" s="1143"/>
      <c r="D29" s="1143"/>
      <c r="E29" s="1143"/>
      <c r="F29" s="1143"/>
      <c r="G29" s="1151" t="s">
        <v>11</v>
      </c>
      <c r="H29" s="1151"/>
      <c r="I29" s="1151"/>
      <c r="J29" s="210"/>
      <c r="K29" s="308"/>
      <c r="L29" s="210"/>
      <c r="M29" s="279"/>
      <c r="N29" s="9"/>
      <c r="O29" s="9"/>
      <c r="P29" s="1146"/>
      <c r="Q29" s="9"/>
      <c r="R29" s="314"/>
    </row>
    <row r="30" spans="1:26" x14ac:dyDescent="0.25">
      <c r="B30" s="1143" t="s">
        <v>225</v>
      </c>
      <c r="C30" s="1143"/>
      <c r="D30" s="1143"/>
      <c r="E30" s="1143"/>
      <c r="F30" s="1143"/>
      <c r="G30" s="1151" t="s">
        <v>194</v>
      </c>
      <c r="H30" s="1151"/>
      <c r="I30" s="1151"/>
      <c r="J30" s="210"/>
      <c r="K30" s="308"/>
      <c r="L30" s="210"/>
      <c r="M30" s="279"/>
      <c r="N30" s="9"/>
      <c r="O30" s="9"/>
      <c r="P30" s="1146"/>
      <c r="Q30" s="9"/>
      <c r="R30" s="314"/>
    </row>
    <row r="31" spans="1:26" x14ac:dyDescent="0.25">
      <c r="B31" s="1143" t="s">
        <v>224</v>
      </c>
      <c r="C31" s="1143"/>
      <c r="D31" s="1143"/>
      <c r="E31" s="1143"/>
      <c r="F31" s="1143"/>
      <c r="G31" s="1151" t="s">
        <v>194</v>
      </c>
      <c r="H31" s="1151"/>
      <c r="I31" s="1151"/>
      <c r="J31" s="210"/>
      <c r="K31" s="308"/>
      <c r="L31" s="210"/>
      <c r="M31" s="279"/>
      <c r="N31" s="16" t="s">
        <v>109</v>
      </c>
      <c r="O31" s="16"/>
      <c r="P31" s="1146"/>
      <c r="Q31" s="9"/>
      <c r="R31" s="16" t="s">
        <v>111</v>
      </c>
    </row>
    <row r="32" spans="1:26" ht="16.5" thickBot="1" x14ac:dyDescent="0.3">
      <c r="B32" s="1158" t="s">
        <v>223</v>
      </c>
      <c r="C32" s="1158"/>
      <c r="D32" s="1158"/>
      <c r="E32" s="1158"/>
      <c r="F32" s="1158"/>
      <c r="G32" s="1151" t="s">
        <v>11</v>
      </c>
      <c r="H32" s="1151"/>
      <c r="I32" s="1151"/>
      <c r="J32" s="210"/>
      <c r="K32" s="308"/>
      <c r="L32" s="210"/>
      <c r="M32" s="279"/>
      <c r="N32" s="9" t="s">
        <v>110</v>
      </c>
      <c r="O32" s="9"/>
      <c r="P32" s="1147"/>
      <c r="Q32" s="9"/>
      <c r="R32" s="271" t="s">
        <v>68</v>
      </c>
    </row>
    <row r="33" spans="2:21" ht="16.5" thickBot="1" x14ac:dyDescent="0.3">
      <c r="B33" s="8"/>
      <c r="C33" s="1064" t="s">
        <v>114</v>
      </c>
      <c r="D33" s="1064"/>
      <c r="E33" s="1064"/>
      <c r="F33" s="1064"/>
      <c r="G33" s="1064"/>
      <c r="H33" s="1064"/>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1" x14ac:dyDescent="0.25">
      <c r="B34" s="284"/>
      <c r="C34" s="4"/>
      <c r="D34" s="4"/>
      <c r="E34" s="4"/>
      <c r="F34" s="4"/>
      <c r="G34" s="1156" t="s">
        <v>122</v>
      </c>
      <c r="H34" s="1156"/>
      <c r="I34" s="1156"/>
      <c r="J34" s="1156"/>
      <c r="K34" s="1156"/>
      <c r="L34" s="1156"/>
      <c r="M34" s="1156"/>
      <c r="N34" s="1156"/>
      <c r="O34" s="1156"/>
      <c r="P34" s="1156"/>
      <c r="Q34" s="1156"/>
      <c r="R34" s="1156"/>
    </row>
    <row r="35" spans="2:21" ht="4.1500000000000004" customHeight="1" x14ac:dyDescent="0.25">
      <c r="B35" s="535"/>
      <c r="C35" s="1153"/>
      <c r="D35" s="1153"/>
      <c r="E35" s="1153"/>
      <c r="F35" s="1153"/>
      <c r="G35" s="1153"/>
      <c r="H35" s="1153"/>
      <c r="I35" s="1153"/>
      <c r="J35" s="546"/>
      <c r="K35" s="543"/>
      <c r="L35" s="546"/>
      <c r="M35" s="544"/>
      <c r="N35" s="538"/>
      <c r="O35" s="538"/>
      <c r="P35" s="538"/>
      <c r="Q35" s="538"/>
      <c r="R35" s="545"/>
    </row>
    <row r="36" spans="2:21" x14ac:dyDescent="0.25">
      <c r="B36" s="5" t="s">
        <v>34</v>
      </c>
      <c r="C36" s="1064" t="s">
        <v>74</v>
      </c>
      <c r="D36" s="1064"/>
      <c r="E36" s="1064"/>
      <c r="F36" s="1064"/>
      <c r="G36" s="1064"/>
      <c r="H36" s="1064"/>
      <c r="I36" s="1064"/>
      <c r="J36" s="312"/>
      <c r="K36" s="310"/>
      <c r="L36" s="312"/>
      <c r="M36" s="311"/>
      <c r="N36" s="287"/>
      <c r="O36" s="287"/>
      <c r="P36" s="287"/>
      <c r="Q36" s="287"/>
      <c r="R36" s="331"/>
    </row>
    <row r="37" spans="2:21" x14ac:dyDescent="0.25">
      <c r="B37" s="1065"/>
      <c r="C37" s="1065"/>
      <c r="D37" s="1065"/>
      <c r="E37" s="1065"/>
      <c r="F37" s="1065"/>
      <c r="G37" s="1065"/>
      <c r="H37" s="1065"/>
      <c r="I37" s="1065"/>
      <c r="J37" s="1065"/>
      <c r="K37" s="1065"/>
      <c r="L37" s="1065"/>
      <c r="M37" s="1065"/>
      <c r="N37" s="1065"/>
      <c r="O37" s="1065"/>
      <c r="P37" s="1065"/>
      <c r="Q37" s="1065"/>
      <c r="R37" s="1065"/>
    </row>
    <row r="38" spans="2:21" ht="40.9" customHeight="1" x14ac:dyDescent="0.25">
      <c r="B38" s="1065"/>
      <c r="C38" s="1065"/>
      <c r="D38" s="1065"/>
      <c r="E38" s="1065"/>
      <c r="F38" s="1065"/>
      <c r="G38" s="1065"/>
      <c r="H38" s="1065"/>
      <c r="I38" s="1065"/>
      <c r="J38" s="1065"/>
      <c r="K38" s="1065"/>
      <c r="L38" s="1065"/>
      <c r="M38" s="1065"/>
      <c r="N38" s="1065"/>
      <c r="O38" s="1065"/>
      <c r="P38" s="1065"/>
      <c r="Q38" s="1065"/>
      <c r="R38" s="1065"/>
    </row>
    <row r="39" spans="2:21" s="195" customFormat="1" ht="3.6" customHeight="1" x14ac:dyDescent="0.25">
      <c r="J39" s="290"/>
      <c r="K39" s="290"/>
      <c r="R39" s="443"/>
      <c r="S39" s="289"/>
      <c r="T39" s="290"/>
      <c r="U39" s="429"/>
    </row>
    <row r="40" spans="2:21" ht="21.6" customHeight="1" x14ac:dyDescent="0.25">
      <c r="B40" s="330" t="s">
        <v>205</v>
      </c>
      <c r="C40" s="1154"/>
      <c r="D40" s="1154"/>
      <c r="E40" s="1154"/>
      <c r="F40" s="1154"/>
      <c r="G40" s="1154"/>
      <c r="H40" s="1154"/>
      <c r="I40" s="1154"/>
      <c r="J40" s="1154"/>
      <c r="K40" s="1154"/>
      <c r="L40" s="295"/>
      <c r="M40" s="295"/>
      <c r="N40" s="295"/>
      <c r="O40" s="295"/>
      <c r="P40" s="295"/>
      <c r="Q40" s="295"/>
      <c r="R40" s="295"/>
    </row>
    <row r="41" spans="2:21" ht="18" customHeight="1" x14ac:dyDescent="0.25">
      <c r="B41" s="330" t="s">
        <v>3</v>
      </c>
      <c r="C41" s="1157"/>
      <c r="D41" s="1157"/>
      <c r="E41" s="1157"/>
      <c r="F41" s="1157"/>
      <c r="G41" s="1157"/>
      <c r="H41" s="16"/>
      <c r="I41" s="296" t="s">
        <v>103</v>
      </c>
      <c r="J41" s="371">
        <f>Input!$C$9</f>
        <v>2023</v>
      </c>
      <c r="K41" s="296" t="s">
        <v>103</v>
      </c>
      <c r="L41" s="6">
        <f>J41-1</f>
        <v>2022</v>
      </c>
      <c r="M41" s="4"/>
      <c r="P41" s="175"/>
      <c r="Q41" s="175"/>
    </row>
    <row r="42" spans="2:21"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1" x14ac:dyDescent="0.25">
      <c r="B43" s="1143" t="s">
        <v>221</v>
      </c>
      <c r="C43" s="1143"/>
      <c r="D43" s="1143"/>
      <c r="E43" s="1143"/>
      <c r="F43" s="1143"/>
      <c r="G43" s="1151" t="s">
        <v>194</v>
      </c>
      <c r="H43" s="1151"/>
      <c r="I43" s="1151"/>
      <c r="J43" s="209"/>
      <c r="K43" s="308"/>
      <c r="L43" s="209"/>
      <c r="M43" s="279"/>
      <c r="N43" s="9"/>
      <c r="O43" s="9"/>
      <c r="P43" s="1146" t="s">
        <v>265</v>
      </c>
      <c r="Q43" s="9"/>
      <c r="R43" s="314"/>
    </row>
    <row r="44" spans="2:21" x14ac:dyDescent="0.25">
      <c r="B44" s="1143" t="s">
        <v>215</v>
      </c>
      <c r="C44" s="1143"/>
      <c r="D44" s="1143"/>
      <c r="E44" s="1143"/>
      <c r="F44" s="1143"/>
      <c r="G44" s="1151" t="s">
        <v>11</v>
      </c>
      <c r="H44" s="1151"/>
      <c r="I44" s="1151"/>
      <c r="J44" s="210"/>
      <c r="K44" s="308"/>
      <c r="L44" s="210"/>
      <c r="M44" s="279"/>
      <c r="N44" s="9"/>
      <c r="O44" s="9"/>
      <c r="P44" s="1146"/>
      <c r="Q44" s="9"/>
      <c r="R44" s="314"/>
    </row>
    <row r="45" spans="2:21" x14ac:dyDescent="0.25">
      <c r="B45" s="1143" t="s">
        <v>222</v>
      </c>
      <c r="C45" s="1131"/>
      <c r="D45" s="1131"/>
      <c r="E45" s="1131"/>
      <c r="F45" s="1131"/>
      <c r="G45" s="1151" t="s">
        <v>11</v>
      </c>
      <c r="H45" s="1151"/>
      <c r="I45" s="1151"/>
      <c r="J45" s="210"/>
      <c r="K45" s="308"/>
      <c r="L45" s="210"/>
      <c r="M45" s="279"/>
      <c r="N45" s="9"/>
      <c r="O45" s="9"/>
      <c r="P45" s="1146"/>
      <c r="Q45" s="9"/>
      <c r="R45" s="314"/>
    </row>
    <row r="46" spans="2:21" x14ac:dyDescent="0.25">
      <c r="B46" s="1143" t="s">
        <v>217</v>
      </c>
      <c r="C46" s="1143"/>
      <c r="D46" s="1143"/>
      <c r="E46" s="1143"/>
      <c r="F46" s="1143"/>
      <c r="G46" s="1151" t="s">
        <v>11</v>
      </c>
      <c r="H46" s="1151"/>
      <c r="I46" s="1151"/>
      <c r="J46" s="210"/>
      <c r="K46" s="308"/>
      <c r="L46" s="210"/>
      <c r="M46" s="279"/>
      <c r="N46" s="9"/>
      <c r="O46" s="9"/>
      <c r="P46" s="1146"/>
      <c r="Q46" s="9"/>
      <c r="R46" s="314"/>
    </row>
    <row r="47" spans="2:21" x14ac:dyDescent="0.25">
      <c r="B47" s="1143" t="s">
        <v>225</v>
      </c>
      <c r="C47" s="1143"/>
      <c r="D47" s="1143"/>
      <c r="E47" s="1143"/>
      <c r="F47" s="1143"/>
      <c r="G47" s="1151" t="s">
        <v>194</v>
      </c>
      <c r="H47" s="1151"/>
      <c r="I47" s="1151"/>
      <c r="J47" s="210"/>
      <c r="K47" s="308"/>
      <c r="L47" s="210"/>
      <c r="M47" s="279"/>
      <c r="N47" s="9"/>
      <c r="O47" s="9"/>
      <c r="P47" s="1146"/>
      <c r="Q47" s="9"/>
      <c r="R47" s="314"/>
    </row>
    <row r="48" spans="2:21" x14ac:dyDescent="0.25">
      <c r="B48" s="1143" t="s">
        <v>224</v>
      </c>
      <c r="C48" s="1143"/>
      <c r="D48" s="1143"/>
      <c r="E48" s="1143"/>
      <c r="F48" s="1143"/>
      <c r="G48" s="1151" t="s">
        <v>194</v>
      </c>
      <c r="H48" s="1151"/>
      <c r="I48" s="1151"/>
      <c r="J48" s="210"/>
      <c r="K48" s="308"/>
      <c r="L48" s="210"/>
      <c r="M48" s="279"/>
      <c r="N48" s="16" t="s">
        <v>109</v>
      </c>
      <c r="O48" s="16"/>
      <c r="P48" s="1146"/>
      <c r="Q48" s="9"/>
      <c r="R48" s="16" t="s">
        <v>111</v>
      </c>
    </row>
    <row r="49" spans="2:21" ht="16.5" thickBot="1" x14ac:dyDescent="0.3">
      <c r="B49" s="1158" t="s">
        <v>223</v>
      </c>
      <c r="C49" s="1158"/>
      <c r="D49" s="1158"/>
      <c r="E49" s="1158"/>
      <c r="F49" s="1158"/>
      <c r="G49" s="1151" t="s">
        <v>11</v>
      </c>
      <c r="H49" s="1151"/>
      <c r="I49" s="1151"/>
      <c r="J49" s="210"/>
      <c r="K49" s="308"/>
      <c r="L49" s="210"/>
      <c r="M49" s="279"/>
      <c r="N49" s="9" t="s">
        <v>110</v>
      </c>
      <c r="O49" s="9"/>
      <c r="P49" s="1147"/>
      <c r="Q49" s="9"/>
      <c r="R49" s="271" t="s">
        <v>68</v>
      </c>
    </row>
    <row r="50" spans="2:21" ht="16.5" thickBot="1" x14ac:dyDescent="0.3">
      <c r="B50" s="8"/>
      <c r="C50" s="1064" t="s">
        <v>114</v>
      </c>
      <c r="D50" s="1064"/>
      <c r="E50" s="1064"/>
      <c r="F50" s="1064"/>
      <c r="G50" s="1064"/>
      <c r="H50" s="1064"/>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1" x14ac:dyDescent="0.25">
      <c r="B51" s="284"/>
      <c r="C51" s="4"/>
      <c r="D51" s="4"/>
      <c r="E51" s="4"/>
      <c r="F51" s="4"/>
      <c r="G51" s="1156" t="s">
        <v>122</v>
      </c>
      <c r="H51" s="1156"/>
      <c r="I51" s="1156"/>
      <c r="J51" s="1156"/>
      <c r="K51" s="1156"/>
      <c r="L51" s="1156"/>
      <c r="M51" s="1156"/>
      <c r="N51" s="1156"/>
      <c r="O51" s="1156"/>
      <c r="P51" s="1156"/>
      <c r="Q51" s="1156"/>
      <c r="R51" s="1156"/>
    </row>
    <row r="52" spans="2:21" ht="4.1500000000000004" customHeight="1" x14ac:dyDescent="0.25">
      <c r="B52" s="535"/>
      <c r="C52" s="1153"/>
      <c r="D52" s="1153"/>
      <c r="E52" s="1153"/>
      <c r="F52" s="1153"/>
      <c r="G52" s="1153"/>
      <c r="H52" s="1153"/>
      <c r="I52" s="1153"/>
      <c r="J52" s="546"/>
      <c r="K52" s="543"/>
      <c r="L52" s="546"/>
      <c r="M52" s="544"/>
      <c r="N52" s="538"/>
      <c r="O52" s="538"/>
      <c r="P52" s="538"/>
      <c r="Q52" s="538"/>
      <c r="R52" s="545"/>
    </row>
    <row r="53" spans="2:21" x14ac:dyDescent="0.25">
      <c r="B53" s="5" t="s">
        <v>34</v>
      </c>
      <c r="C53" s="1064" t="s">
        <v>74</v>
      </c>
      <c r="D53" s="1064"/>
      <c r="E53" s="1064"/>
      <c r="F53" s="1064"/>
      <c r="G53" s="1064"/>
      <c r="H53" s="1064"/>
      <c r="I53" s="1064"/>
      <c r="J53" s="312"/>
      <c r="K53" s="310"/>
      <c r="L53" s="312"/>
      <c r="M53" s="311"/>
      <c r="N53" s="287"/>
      <c r="O53" s="287"/>
      <c r="P53" s="287"/>
      <c r="Q53" s="287"/>
      <c r="R53" s="331"/>
    </row>
    <row r="54" spans="2:21" x14ac:dyDescent="0.25">
      <c r="B54" s="1065"/>
      <c r="C54" s="1065"/>
      <c r="D54" s="1065"/>
      <c r="E54" s="1065"/>
      <c r="F54" s="1065"/>
      <c r="G54" s="1065"/>
      <c r="H54" s="1065"/>
      <c r="I54" s="1065"/>
      <c r="J54" s="1065"/>
      <c r="K54" s="1065"/>
      <c r="L54" s="1065"/>
      <c r="M54" s="1065"/>
      <c r="N54" s="1065"/>
      <c r="O54" s="1065"/>
      <c r="P54" s="1065"/>
      <c r="Q54" s="1065"/>
      <c r="R54" s="1065"/>
    </row>
    <row r="55" spans="2:21" ht="40.9" customHeight="1" x14ac:dyDescent="0.25">
      <c r="B55" s="1065"/>
      <c r="C55" s="1065"/>
      <c r="D55" s="1065"/>
      <c r="E55" s="1065"/>
      <c r="F55" s="1065"/>
      <c r="G55" s="1065"/>
      <c r="H55" s="1065"/>
      <c r="I55" s="1065"/>
      <c r="J55" s="1065"/>
      <c r="K55" s="1065"/>
      <c r="L55" s="1065"/>
      <c r="M55" s="1065"/>
      <c r="N55" s="1065"/>
      <c r="O55" s="1065"/>
      <c r="P55" s="1065"/>
      <c r="Q55" s="1065"/>
      <c r="R55" s="1065"/>
    </row>
    <row r="56" spans="2:21" s="195" customFormat="1" ht="4.1500000000000004" customHeight="1" x14ac:dyDescent="0.25">
      <c r="J56" s="290"/>
      <c r="K56" s="290"/>
      <c r="R56" s="443"/>
      <c r="S56" s="289"/>
      <c r="T56" s="290"/>
      <c r="U56" s="429"/>
    </row>
    <row r="57" spans="2:21" ht="21.6" customHeight="1" x14ac:dyDescent="0.25">
      <c r="B57" s="330" t="s">
        <v>205</v>
      </c>
      <c r="C57" s="1154"/>
      <c r="D57" s="1154"/>
      <c r="E57" s="1154"/>
      <c r="F57" s="1154"/>
      <c r="G57" s="1154"/>
      <c r="H57" s="1154"/>
      <c r="I57" s="1154"/>
      <c r="J57" s="1154"/>
      <c r="K57" s="1154"/>
      <c r="L57" s="295"/>
      <c r="M57" s="295"/>
      <c r="N57" s="295"/>
      <c r="O57" s="295"/>
      <c r="P57" s="295"/>
      <c r="Q57" s="295"/>
      <c r="R57" s="295"/>
    </row>
    <row r="58" spans="2:21" ht="18" customHeight="1" x14ac:dyDescent="0.25">
      <c r="B58" s="330" t="s">
        <v>3</v>
      </c>
      <c r="C58" s="1155"/>
      <c r="D58" s="1155"/>
      <c r="E58" s="1155"/>
      <c r="F58" s="1155"/>
      <c r="G58" s="1155"/>
      <c r="H58" s="16"/>
      <c r="I58" s="296" t="s">
        <v>103</v>
      </c>
      <c r="J58" s="371">
        <f>Input!$C$9</f>
        <v>2023</v>
      </c>
      <c r="K58" s="296" t="s">
        <v>103</v>
      </c>
      <c r="L58" s="6">
        <f>J58-1</f>
        <v>2022</v>
      </c>
      <c r="M58" s="4"/>
      <c r="P58" s="175"/>
      <c r="Q58" s="175"/>
    </row>
    <row r="59" spans="2:21"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1" x14ac:dyDescent="0.25">
      <c r="B60" s="1143" t="s">
        <v>221</v>
      </c>
      <c r="C60" s="1143"/>
      <c r="D60" s="1143"/>
      <c r="E60" s="1143"/>
      <c r="F60" s="1143"/>
      <c r="G60" s="1151" t="s">
        <v>194</v>
      </c>
      <c r="H60" s="1151"/>
      <c r="I60" s="1151"/>
      <c r="J60" s="209"/>
      <c r="K60" s="308"/>
      <c r="L60" s="209"/>
      <c r="M60" s="279"/>
      <c r="N60" s="9"/>
      <c r="O60" s="9"/>
      <c r="P60" s="1146" t="s">
        <v>265</v>
      </c>
      <c r="Q60" s="9"/>
      <c r="R60" s="314"/>
    </row>
    <row r="61" spans="2:21" x14ac:dyDescent="0.25">
      <c r="B61" s="1143" t="s">
        <v>215</v>
      </c>
      <c r="C61" s="1143"/>
      <c r="D61" s="1143"/>
      <c r="E61" s="1143"/>
      <c r="F61" s="1143"/>
      <c r="G61" s="1151" t="s">
        <v>11</v>
      </c>
      <c r="H61" s="1151"/>
      <c r="I61" s="1151"/>
      <c r="J61" s="210"/>
      <c r="K61" s="308"/>
      <c r="L61" s="210"/>
      <c r="M61" s="279"/>
      <c r="N61" s="9"/>
      <c r="O61" s="9"/>
      <c r="P61" s="1146"/>
      <c r="Q61" s="9"/>
      <c r="R61" s="314"/>
    </row>
    <row r="62" spans="2:21" x14ac:dyDescent="0.25">
      <c r="B62" s="1143" t="s">
        <v>222</v>
      </c>
      <c r="C62" s="1131"/>
      <c r="D62" s="1131"/>
      <c r="E62" s="1131"/>
      <c r="F62" s="1131"/>
      <c r="G62" s="1151" t="s">
        <v>11</v>
      </c>
      <c r="H62" s="1151"/>
      <c r="I62" s="1151"/>
      <c r="J62" s="210"/>
      <c r="K62" s="308"/>
      <c r="L62" s="210"/>
      <c r="M62" s="279"/>
      <c r="N62" s="9"/>
      <c r="O62" s="9"/>
      <c r="P62" s="1146"/>
      <c r="Q62" s="9"/>
      <c r="R62" s="314"/>
    </row>
    <row r="63" spans="2:21" x14ac:dyDescent="0.25">
      <c r="B63" s="1143" t="s">
        <v>217</v>
      </c>
      <c r="C63" s="1143"/>
      <c r="D63" s="1143"/>
      <c r="E63" s="1143"/>
      <c r="F63" s="1143"/>
      <c r="G63" s="1151" t="s">
        <v>11</v>
      </c>
      <c r="H63" s="1151"/>
      <c r="I63" s="1151"/>
      <c r="J63" s="210"/>
      <c r="K63" s="308"/>
      <c r="L63" s="210"/>
      <c r="M63" s="279"/>
      <c r="N63" s="9"/>
      <c r="O63" s="9"/>
      <c r="P63" s="1146"/>
      <c r="Q63" s="9"/>
      <c r="R63" s="314"/>
    </row>
    <row r="64" spans="2:21" x14ac:dyDescent="0.25">
      <c r="B64" s="1143" t="s">
        <v>225</v>
      </c>
      <c r="C64" s="1143"/>
      <c r="D64" s="1143"/>
      <c r="E64" s="1143"/>
      <c r="F64" s="1143"/>
      <c r="G64" s="1151" t="s">
        <v>194</v>
      </c>
      <c r="H64" s="1151"/>
      <c r="I64" s="1151"/>
      <c r="J64" s="210"/>
      <c r="K64" s="308"/>
      <c r="L64" s="210"/>
      <c r="M64" s="279"/>
      <c r="N64" s="9"/>
      <c r="O64" s="9"/>
      <c r="P64" s="1146"/>
      <c r="Q64" s="9"/>
      <c r="R64" s="314"/>
    </row>
    <row r="65" spans="1:26" x14ac:dyDescent="0.25">
      <c r="B65" s="1143" t="s">
        <v>224</v>
      </c>
      <c r="C65" s="1143"/>
      <c r="D65" s="1143"/>
      <c r="E65" s="1143"/>
      <c r="F65" s="1143"/>
      <c r="G65" s="1151" t="s">
        <v>194</v>
      </c>
      <c r="H65" s="1151"/>
      <c r="I65" s="1151"/>
      <c r="J65" s="210"/>
      <c r="K65" s="308"/>
      <c r="L65" s="210"/>
      <c r="M65" s="279"/>
      <c r="N65" s="16" t="s">
        <v>109</v>
      </c>
      <c r="O65" s="16"/>
      <c r="P65" s="1146"/>
      <c r="Q65" s="9"/>
      <c r="R65" s="16" t="s">
        <v>111</v>
      </c>
    </row>
    <row r="66" spans="1:26" ht="16.5" thickBot="1" x14ac:dyDescent="0.3">
      <c r="B66" s="1158" t="s">
        <v>223</v>
      </c>
      <c r="C66" s="1158"/>
      <c r="D66" s="1158"/>
      <c r="E66" s="1158"/>
      <c r="F66" s="1158"/>
      <c r="G66" s="1151" t="s">
        <v>11</v>
      </c>
      <c r="H66" s="1151"/>
      <c r="I66" s="1151"/>
      <c r="J66" s="210"/>
      <c r="K66" s="308"/>
      <c r="L66" s="210"/>
      <c r="M66" s="279"/>
      <c r="N66" s="9" t="s">
        <v>110</v>
      </c>
      <c r="O66" s="9"/>
      <c r="P66" s="1147"/>
      <c r="Q66" s="9"/>
      <c r="R66" s="271" t="s">
        <v>68</v>
      </c>
    </row>
    <row r="67" spans="1:26" ht="16.5" thickBot="1" x14ac:dyDescent="0.3">
      <c r="B67" s="8"/>
      <c r="C67" s="1064" t="s">
        <v>114</v>
      </c>
      <c r="D67" s="1064"/>
      <c r="E67" s="1064"/>
      <c r="F67" s="1064"/>
      <c r="G67" s="1064"/>
      <c r="H67" s="1064"/>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6" x14ac:dyDescent="0.25">
      <c r="B68" s="284"/>
      <c r="C68" s="4"/>
      <c r="D68" s="4"/>
      <c r="E68" s="4"/>
      <c r="F68" s="4"/>
      <c r="G68" s="1156" t="s">
        <v>122</v>
      </c>
      <c r="H68" s="1156"/>
      <c r="I68" s="1156"/>
      <c r="J68" s="1156"/>
      <c r="K68" s="1156"/>
      <c r="L68" s="1156"/>
      <c r="M68" s="1156"/>
      <c r="N68" s="1156"/>
      <c r="O68" s="1156"/>
      <c r="P68" s="1156"/>
      <c r="Q68" s="1156"/>
      <c r="R68" s="1156"/>
    </row>
    <row r="69" spans="1:26" ht="4.1500000000000004" customHeight="1" x14ac:dyDescent="0.25">
      <c r="B69" s="535"/>
      <c r="C69" s="1153"/>
      <c r="D69" s="1153"/>
      <c r="E69" s="1153"/>
      <c r="F69" s="1153"/>
      <c r="G69" s="1153"/>
      <c r="H69" s="1153"/>
      <c r="I69" s="1153"/>
      <c r="J69" s="546"/>
      <c r="K69" s="543"/>
      <c r="L69" s="546"/>
      <c r="M69" s="544"/>
      <c r="N69" s="538"/>
      <c r="O69" s="538"/>
      <c r="P69" s="538"/>
      <c r="Q69" s="538"/>
      <c r="R69" s="545"/>
    </row>
    <row r="70" spans="1:26" x14ac:dyDescent="0.25">
      <c r="B70" s="5" t="s">
        <v>34</v>
      </c>
      <c r="C70" s="1064" t="s">
        <v>74</v>
      </c>
      <c r="D70" s="1064"/>
      <c r="E70" s="1064"/>
      <c r="F70" s="1064"/>
      <c r="G70" s="1064"/>
      <c r="H70" s="1064"/>
      <c r="I70" s="1064"/>
      <c r="J70" s="312"/>
      <c r="K70" s="310"/>
      <c r="L70" s="312"/>
      <c r="M70" s="311"/>
      <c r="N70" s="287"/>
      <c r="O70" s="287"/>
      <c r="P70" s="287"/>
      <c r="Q70" s="287"/>
      <c r="R70" s="331"/>
    </row>
    <row r="71" spans="1:26" x14ac:dyDescent="0.25">
      <c r="B71" s="1065"/>
      <c r="C71" s="1065"/>
      <c r="D71" s="1065"/>
      <c r="E71" s="1065"/>
      <c r="F71" s="1065"/>
      <c r="G71" s="1065"/>
      <c r="H71" s="1065"/>
      <c r="I71" s="1065"/>
      <c r="J71" s="1065"/>
      <c r="K71" s="1065"/>
      <c r="L71" s="1065"/>
      <c r="M71" s="1065"/>
      <c r="N71" s="1065"/>
      <c r="O71" s="1065"/>
      <c r="P71" s="1065"/>
      <c r="Q71" s="1065"/>
      <c r="R71" s="1065"/>
    </row>
    <row r="72" spans="1:26" ht="40.9" customHeight="1" x14ac:dyDescent="0.25">
      <c r="B72" s="1065"/>
      <c r="C72" s="1065"/>
      <c r="D72" s="1065"/>
      <c r="E72" s="1065"/>
      <c r="F72" s="1065"/>
      <c r="G72" s="1065"/>
      <c r="H72" s="1065"/>
      <c r="I72" s="1065"/>
      <c r="J72" s="1065"/>
      <c r="K72" s="1065"/>
      <c r="L72" s="1065"/>
      <c r="M72" s="1065"/>
      <c r="N72" s="1065"/>
      <c r="O72" s="1065"/>
      <c r="P72" s="1065"/>
      <c r="Q72" s="1065"/>
      <c r="R72" s="1065"/>
    </row>
    <row r="73" spans="1:26" s="195" customFormat="1" ht="3.6" customHeight="1" x14ac:dyDescent="0.25">
      <c r="J73" s="290"/>
      <c r="K73" s="290"/>
      <c r="R73" s="443"/>
      <c r="S73" s="289"/>
      <c r="T73" s="290"/>
      <c r="U73" s="429"/>
    </row>
    <row r="74" spans="1:26" ht="19.149999999999999" customHeight="1" x14ac:dyDescent="0.25">
      <c r="B74" s="330" t="s">
        <v>205</v>
      </c>
      <c r="C74" s="1154"/>
      <c r="D74" s="1154"/>
      <c r="E74" s="1154"/>
      <c r="F74" s="1154"/>
      <c r="G74" s="1154"/>
      <c r="H74" s="1154"/>
      <c r="I74" s="1154"/>
      <c r="J74" s="1154"/>
      <c r="K74" s="1154"/>
      <c r="L74" s="295"/>
      <c r="M74" s="295"/>
      <c r="N74" s="295"/>
      <c r="O74" s="295"/>
      <c r="P74" s="295"/>
      <c r="Q74" s="295"/>
      <c r="R74" s="295"/>
    </row>
    <row r="75" spans="1:26" ht="16.149999999999999" customHeight="1" x14ac:dyDescent="0.25">
      <c r="B75" s="330" t="s">
        <v>3</v>
      </c>
      <c r="C75" s="1155"/>
      <c r="D75" s="1155"/>
      <c r="E75" s="1155"/>
      <c r="F75" s="1155"/>
      <c r="G75" s="1155"/>
      <c r="H75" s="16"/>
      <c r="I75" s="296" t="s">
        <v>103</v>
      </c>
      <c r="J75" s="371">
        <f>Input!$C$9</f>
        <v>2023</v>
      </c>
      <c r="K75" s="296" t="s">
        <v>103</v>
      </c>
      <c r="L75" s="6">
        <f>J75-1</f>
        <v>2022</v>
      </c>
      <c r="M75" s="4"/>
      <c r="P75" s="175"/>
      <c r="Q75" s="175"/>
      <c r="S75" s="298"/>
      <c r="T75" s="307"/>
    </row>
    <row r="76" spans="1:26"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6" ht="15" customHeight="1" x14ac:dyDescent="0.25">
      <c r="B77" s="1143" t="s">
        <v>221</v>
      </c>
      <c r="C77" s="1143"/>
      <c r="D77" s="1143"/>
      <c r="E77" s="1143"/>
      <c r="F77" s="1143"/>
      <c r="G77" s="1151" t="s">
        <v>194</v>
      </c>
      <c r="H77" s="1151"/>
      <c r="I77" s="1151"/>
      <c r="J77" s="209"/>
      <c r="K77" s="308"/>
      <c r="L77" s="209"/>
      <c r="M77" s="279"/>
      <c r="N77" s="9"/>
      <c r="O77" s="9"/>
      <c r="P77" s="1146" t="s">
        <v>265</v>
      </c>
      <c r="Q77" s="9"/>
      <c r="R77" s="314"/>
      <c r="S77" s="307"/>
      <c r="T77" s="307"/>
    </row>
    <row r="78" spans="1:26" s="174" customFormat="1" ht="15" x14ac:dyDescent="0.25">
      <c r="A78" s="195"/>
      <c r="B78" s="1143" t="s">
        <v>215</v>
      </c>
      <c r="C78" s="1143"/>
      <c r="D78" s="1143"/>
      <c r="E78" s="1143"/>
      <c r="F78" s="1143"/>
      <c r="G78" s="1151" t="s">
        <v>11</v>
      </c>
      <c r="H78" s="1151"/>
      <c r="I78" s="1151"/>
      <c r="J78" s="210"/>
      <c r="K78" s="308"/>
      <c r="L78" s="210"/>
      <c r="M78" s="279"/>
      <c r="N78" s="9"/>
      <c r="O78" s="9"/>
      <c r="P78" s="1146"/>
      <c r="Q78" s="9"/>
      <c r="R78" s="314"/>
      <c r="S78" s="307"/>
      <c r="T78" s="309"/>
      <c r="U78" s="429"/>
      <c r="V78" s="195"/>
      <c r="W78" s="195"/>
      <c r="X78" s="195"/>
      <c r="Y78" s="195"/>
      <c r="Z78" s="195"/>
    </row>
    <row r="79" spans="1:26" s="174" customFormat="1" ht="15" x14ac:dyDescent="0.25">
      <c r="A79" s="195"/>
      <c r="B79" s="1143" t="s">
        <v>222</v>
      </c>
      <c r="C79" s="1131"/>
      <c r="D79" s="1131"/>
      <c r="E79" s="1131"/>
      <c r="F79" s="1131"/>
      <c r="G79" s="1151" t="s">
        <v>11</v>
      </c>
      <c r="H79" s="1151"/>
      <c r="I79" s="1151"/>
      <c r="J79" s="210"/>
      <c r="K79" s="308"/>
      <c r="L79" s="210"/>
      <c r="M79" s="279"/>
      <c r="N79" s="9"/>
      <c r="O79" s="9"/>
      <c r="P79" s="1146"/>
      <c r="Q79" s="9"/>
      <c r="R79" s="314"/>
      <c r="S79" s="307"/>
      <c r="T79" s="307"/>
      <c r="U79" s="429"/>
      <c r="V79" s="195"/>
      <c r="W79" s="195"/>
      <c r="X79" s="195"/>
      <c r="Y79" s="195"/>
      <c r="Z79" s="195"/>
    </row>
    <row r="80" spans="1:26" s="174" customFormat="1" ht="15" x14ac:dyDescent="0.25">
      <c r="A80" s="195"/>
      <c r="B80" s="1143" t="s">
        <v>217</v>
      </c>
      <c r="C80" s="1143"/>
      <c r="D80" s="1143"/>
      <c r="E80" s="1143"/>
      <c r="F80" s="1143"/>
      <c r="G80" s="1151" t="s">
        <v>11</v>
      </c>
      <c r="H80" s="1151"/>
      <c r="I80" s="1151"/>
      <c r="J80" s="210"/>
      <c r="K80" s="308"/>
      <c r="L80" s="210"/>
      <c r="M80" s="279"/>
      <c r="N80" s="9"/>
      <c r="O80" s="9"/>
      <c r="P80" s="1146"/>
      <c r="Q80" s="9"/>
      <c r="R80" s="314"/>
      <c r="S80" s="307"/>
      <c r="T80" s="307"/>
      <c r="U80" s="429"/>
      <c r="V80" s="195"/>
      <c r="W80" s="195"/>
      <c r="X80" s="195"/>
      <c r="Y80" s="195"/>
      <c r="Z80" s="195"/>
    </row>
    <row r="81" spans="1:26" s="174" customFormat="1" x14ac:dyDescent="0.25">
      <c r="A81" s="195"/>
      <c r="B81" s="1143" t="s">
        <v>225</v>
      </c>
      <c r="C81" s="1143"/>
      <c r="D81" s="1143"/>
      <c r="E81" s="1143"/>
      <c r="F81" s="1143"/>
      <c r="G81" s="1151" t="s">
        <v>194</v>
      </c>
      <c r="H81" s="1151"/>
      <c r="I81" s="1151"/>
      <c r="J81" s="210"/>
      <c r="K81" s="308"/>
      <c r="L81" s="210"/>
      <c r="M81" s="279"/>
      <c r="N81" s="9"/>
      <c r="O81" s="9"/>
      <c r="P81" s="1146"/>
      <c r="Q81" s="9"/>
      <c r="R81" s="314"/>
      <c r="S81" s="299"/>
      <c r="T81" s="290"/>
      <c r="U81" s="429"/>
      <c r="V81" s="195"/>
      <c r="W81" s="195"/>
      <c r="X81" s="195"/>
      <c r="Y81" s="195"/>
      <c r="Z81" s="195"/>
    </row>
    <row r="82" spans="1:26" s="302" customFormat="1" ht="16.899999999999999" customHeight="1" x14ac:dyDescent="0.25">
      <c r="A82" s="195"/>
      <c r="B82" s="1143" t="s">
        <v>224</v>
      </c>
      <c r="C82" s="1143"/>
      <c r="D82" s="1143"/>
      <c r="E82" s="1143"/>
      <c r="F82" s="1143"/>
      <c r="G82" s="1151" t="s">
        <v>194</v>
      </c>
      <c r="H82" s="1151"/>
      <c r="I82" s="1151"/>
      <c r="J82" s="210"/>
      <c r="K82" s="308"/>
      <c r="L82" s="210"/>
      <c r="M82" s="279"/>
      <c r="N82" s="16" t="s">
        <v>109</v>
      </c>
      <c r="O82" s="16"/>
      <c r="P82" s="1146"/>
      <c r="Q82" s="9"/>
      <c r="R82" s="16" t="s">
        <v>111</v>
      </c>
      <c r="S82" s="289"/>
      <c r="T82" s="290"/>
      <c r="U82" s="429"/>
      <c r="V82" s="195"/>
      <c r="W82" s="195"/>
      <c r="X82" s="195"/>
      <c r="Y82" s="195"/>
      <c r="Z82" s="195"/>
    </row>
    <row r="83" spans="1:26" s="174" customFormat="1" ht="15" customHeight="1" thickBot="1" x14ac:dyDescent="0.3">
      <c r="A83" s="195"/>
      <c r="B83" s="1158" t="s">
        <v>223</v>
      </c>
      <c r="C83" s="1158"/>
      <c r="D83" s="1158"/>
      <c r="E83" s="1158"/>
      <c r="F83" s="1158"/>
      <c r="G83" s="1151" t="s">
        <v>11</v>
      </c>
      <c r="H83" s="1151"/>
      <c r="I83" s="1151"/>
      <c r="J83" s="210"/>
      <c r="K83" s="308"/>
      <c r="L83" s="210"/>
      <c r="M83" s="279"/>
      <c r="N83" s="9" t="s">
        <v>110</v>
      </c>
      <c r="O83" s="9"/>
      <c r="P83" s="1147"/>
      <c r="Q83" s="9"/>
      <c r="R83" s="271" t="s">
        <v>68</v>
      </c>
      <c r="S83" s="299"/>
      <c r="T83" s="290"/>
      <c r="U83" s="429"/>
      <c r="V83" s="195"/>
      <c r="W83" s="195"/>
      <c r="X83" s="195"/>
      <c r="Y83" s="195"/>
      <c r="Z83" s="195"/>
    </row>
    <row r="84" spans="1:26" s="174" customFormat="1" ht="15.6" customHeight="1" thickBot="1" x14ac:dyDescent="0.3">
      <c r="A84" s="195"/>
      <c r="B84" s="8"/>
      <c r="C84" s="1064" t="s">
        <v>114</v>
      </c>
      <c r="D84" s="1064"/>
      <c r="E84" s="1064"/>
      <c r="F84" s="1064"/>
      <c r="G84" s="1064"/>
      <c r="H84" s="1064"/>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429"/>
      <c r="V84" s="195"/>
      <c r="W84" s="195"/>
      <c r="X84" s="195"/>
      <c r="Y84" s="195"/>
      <c r="Z84" s="195"/>
    </row>
    <row r="85" spans="1:26" s="174" customFormat="1" ht="16.899999999999999" customHeight="1" x14ac:dyDescent="0.25">
      <c r="A85" s="195"/>
      <c r="B85" s="284"/>
      <c r="C85" s="4"/>
      <c r="D85" s="4"/>
      <c r="E85" s="4"/>
      <c r="F85" s="4"/>
      <c r="G85" s="1156" t="s">
        <v>122</v>
      </c>
      <c r="H85" s="1156"/>
      <c r="I85" s="1156"/>
      <c r="J85" s="1156"/>
      <c r="K85" s="1156"/>
      <c r="L85" s="1156"/>
      <c r="M85" s="1156"/>
      <c r="N85" s="1156"/>
      <c r="O85" s="1156"/>
      <c r="P85" s="1156"/>
      <c r="Q85" s="1156"/>
      <c r="R85" s="1156"/>
      <c r="S85" s="289"/>
      <c r="T85" s="290"/>
      <c r="U85" s="429"/>
      <c r="V85" s="195"/>
      <c r="W85" s="195"/>
      <c r="X85" s="195"/>
      <c r="Y85" s="195"/>
      <c r="Z85" s="195"/>
    </row>
    <row r="86" spans="1:26" s="174" customFormat="1" ht="3.6" customHeight="1" x14ac:dyDescent="0.25">
      <c r="A86" s="195"/>
      <c r="B86" s="535"/>
      <c r="C86" s="1153"/>
      <c r="D86" s="1153"/>
      <c r="E86" s="1153"/>
      <c r="F86" s="1153"/>
      <c r="G86" s="1153"/>
      <c r="H86" s="1153"/>
      <c r="I86" s="1153"/>
      <c r="J86" s="546"/>
      <c r="K86" s="543"/>
      <c r="L86" s="546"/>
      <c r="M86" s="544"/>
      <c r="N86" s="538"/>
      <c r="O86" s="538"/>
      <c r="P86" s="538"/>
      <c r="Q86" s="538"/>
      <c r="R86" s="545"/>
      <c r="S86" s="289"/>
      <c r="T86" s="290"/>
      <c r="U86" s="429"/>
      <c r="V86" s="195"/>
      <c r="W86" s="195"/>
      <c r="X86" s="195"/>
      <c r="Y86" s="195"/>
      <c r="Z86" s="195"/>
    </row>
    <row r="87" spans="1:26" s="174" customFormat="1" ht="12.6" customHeight="1" x14ac:dyDescent="0.25">
      <c r="A87" s="195"/>
      <c r="B87" s="5" t="s">
        <v>34</v>
      </c>
      <c r="C87" s="1064" t="s">
        <v>74</v>
      </c>
      <c r="D87" s="1064"/>
      <c r="E87" s="1064"/>
      <c r="F87" s="1064"/>
      <c r="G87" s="1064"/>
      <c r="H87" s="1064"/>
      <c r="I87" s="1064"/>
      <c r="J87" s="312"/>
      <c r="K87" s="310"/>
      <c r="L87" s="312"/>
      <c r="M87" s="311"/>
      <c r="N87" s="287"/>
      <c r="O87" s="287"/>
      <c r="P87" s="287"/>
      <c r="Q87" s="287"/>
      <c r="R87" s="331"/>
      <c r="S87" s="289"/>
      <c r="T87" s="290"/>
      <c r="U87" s="429"/>
      <c r="V87" s="195"/>
      <c r="W87" s="195"/>
      <c r="X87" s="195"/>
      <c r="Y87" s="195"/>
      <c r="Z87" s="195"/>
    </row>
    <row r="88" spans="1:26" s="174" customFormat="1" ht="16.899999999999999" customHeight="1" x14ac:dyDescent="0.25">
      <c r="A88" s="195"/>
      <c r="B88" s="1065"/>
      <c r="C88" s="1065"/>
      <c r="D88" s="1065"/>
      <c r="E88" s="1065"/>
      <c r="F88" s="1065"/>
      <c r="G88" s="1065"/>
      <c r="H88" s="1065"/>
      <c r="I88" s="1065"/>
      <c r="J88" s="1065"/>
      <c r="K88" s="1065"/>
      <c r="L88" s="1065"/>
      <c r="M88" s="1065"/>
      <c r="N88" s="1065"/>
      <c r="O88" s="1065"/>
      <c r="P88" s="1065"/>
      <c r="Q88" s="1065"/>
      <c r="R88" s="1065"/>
      <c r="S88" s="289"/>
      <c r="T88" s="290"/>
      <c r="U88" s="429"/>
      <c r="V88" s="195"/>
      <c r="W88" s="195"/>
      <c r="X88" s="195"/>
      <c r="Y88" s="195"/>
      <c r="Z88" s="195"/>
    </row>
    <row r="89" spans="1:26" s="174" customFormat="1" ht="35.450000000000003" customHeight="1" x14ac:dyDescent="0.25">
      <c r="A89" s="195"/>
      <c r="B89" s="1065"/>
      <c r="C89" s="1065"/>
      <c r="D89" s="1065"/>
      <c r="E89" s="1065"/>
      <c r="F89" s="1065"/>
      <c r="G89" s="1065"/>
      <c r="H89" s="1065"/>
      <c r="I89" s="1065"/>
      <c r="J89" s="1065"/>
      <c r="K89" s="1065"/>
      <c r="L89" s="1065"/>
      <c r="M89" s="1065"/>
      <c r="N89" s="1065"/>
      <c r="O89" s="1065"/>
      <c r="P89" s="1065"/>
      <c r="Q89" s="1065"/>
      <c r="R89" s="1065"/>
      <c r="S89" s="289"/>
      <c r="T89" s="290"/>
      <c r="U89" s="429"/>
      <c r="V89" s="195"/>
      <c r="W89" s="195"/>
      <c r="X89" s="195"/>
      <c r="Y89" s="195"/>
      <c r="Z89" s="195"/>
    </row>
    <row r="90" spans="1:26" s="195" customFormat="1" ht="5.45" customHeight="1" x14ac:dyDescent="0.25">
      <c r="J90" s="290"/>
      <c r="K90" s="290"/>
      <c r="R90" s="443"/>
      <c r="S90" s="289"/>
      <c r="T90" s="290"/>
      <c r="U90" s="429"/>
    </row>
    <row r="91" spans="1:26" ht="21.6" customHeight="1" x14ac:dyDescent="0.25">
      <c r="B91" s="330" t="s">
        <v>205</v>
      </c>
      <c r="C91" s="1154"/>
      <c r="D91" s="1154"/>
      <c r="E91" s="1154"/>
      <c r="F91" s="1154"/>
      <c r="G91" s="1154"/>
      <c r="H91" s="1154"/>
      <c r="I91" s="1154"/>
      <c r="J91" s="1154"/>
      <c r="K91" s="1154"/>
      <c r="L91" s="295"/>
      <c r="M91" s="295"/>
      <c r="N91" s="295"/>
      <c r="O91" s="295"/>
      <c r="P91" s="295"/>
      <c r="Q91" s="295"/>
      <c r="R91" s="295"/>
    </row>
    <row r="92" spans="1:26" ht="18" customHeight="1" x14ac:dyDescent="0.25">
      <c r="B92" s="330" t="s">
        <v>3</v>
      </c>
      <c r="C92" s="1155"/>
      <c r="D92" s="1155"/>
      <c r="E92" s="1155"/>
      <c r="F92" s="1155"/>
      <c r="G92" s="1155"/>
      <c r="H92" s="16"/>
      <c r="I92" s="296" t="s">
        <v>103</v>
      </c>
      <c r="J92" s="371">
        <f>Input!$C$9</f>
        <v>2023</v>
      </c>
      <c r="K92" s="296" t="s">
        <v>103</v>
      </c>
      <c r="L92" s="6">
        <f>J92-1</f>
        <v>2022</v>
      </c>
      <c r="M92" s="4"/>
      <c r="P92" s="175"/>
      <c r="Q92" s="175"/>
    </row>
    <row r="93" spans="1:26"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6" x14ac:dyDescent="0.25">
      <c r="B94" s="1143" t="s">
        <v>221</v>
      </c>
      <c r="C94" s="1143"/>
      <c r="D94" s="1143"/>
      <c r="E94" s="1143"/>
      <c r="F94" s="1143"/>
      <c r="G94" s="1151" t="s">
        <v>194</v>
      </c>
      <c r="H94" s="1151"/>
      <c r="I94" s="1151"/>
      <c r="J94" s="209"/>
      <c r="K94" s="308"/>
      <c r="L94" s="209"/>
      <c r="M94" s="279"/>
      <c r="N94" s="9"/>
      <c r="O94" s="9"/>
      <c r="P94" s="1146" t="s">
        <v>265</v>
      </c>
      <c r="Q94" s="9"/>
      <c r="R94" s="314"/>
    </row>
    <row r="95" spans="1:26" x14ac:dyDescent="0.25">
      <c r="B95" s="1143" t="s">
        <v>215</v>
      </c>
      <c r="C95" s="1143"/>
      <c r="D95" s="1143"/>
      <c r="E95" s="1143"/>
      <c r="F95" s="1143"/>
      <c r="G95" s="1151" t="s">
        <v>11</v>
      </c>
      <c r="H95" s="1151"/>
      <c r="I95" s="1151"/>
      <c r="J95" s="210"/>
      <c r="K95" s="308"/>
      <c r="L95" s="210"/>
      <c r="M95" s="279"/>
      <c r="N95" s="9"/>
      <c r="O95" s="9"/>
      <c r="P95" s="1146"/>
      <c r="Q95" s="9"/>
      <c r="R95" s="314"/>
    </row>
    <row r="96" spans="1:26" x14ac:dyDescent="0.25">
      <c r="B96" s="1143" t="s">
        <v>222</v>
      </c>
      <c r="C96" s="1131"/>
      <c r="D96" s="1131"/>
      <c r="E96" s="1131"/>
      <c r="F96" s="1131"/>
      <c r="G96" s="1151" t="s">
        <v>11</v>
      </c>
      <c r="H96" s="1151"/>
      <c r="I96" s="1151"/>
      <c r="J96" s="210"/>
      <c r="K96" s="308"/>
      <c r="L96" s="210"/>
      <c r="M96" s="279"/>
      <c r="N96" s="9"/>
      <c r="O96" s="9"/>
      <c r="P96" s="1146"/>
      <c r="Q96" s="9"/>
      <c r="R96" s="314"/>
    </row>
    <row r="97" spans="2:21" x14ac:dyDescent="0.25">
      <c r="B97" s="1143" t="s">
        <v>217</v>
      </c>
      <c r="C97" s="1143"/>
      <c r="D97" s="1143"/>
      <c r="E97" s="1143"/>
      <c r="F97" s="1143"/>
      <c r="G97" s="1151" t="s">
        <v>11</v>
      </c>
      <c r="H97" s="1151"/>
      <c r="I97" s="1151"/>
      <c r="J97" s="210"/>
      <c r="K97" s="308"/>
      <c r="L97" s="210"/>
      <c r="M97" s="279"/>
      <c r="N97" s="9"/>
      <c r="O97" s="9"/>
      <c r="P97" s="1146"/>
      <c r="Q97" s="9"/>
      <c r="R97" s="314"/>
    </row>
    <row r="98" spans="2:21" x14ac:dyDescent="0.25">
      <c r="B98" s="1143" t="s">
        <v>225</v>
      </c>
      <c r="C98" s="1143"/>
      <c r="D98" s="1143"/>
      <c r="E98" s="1143"/>
      <c r="F98" s="1143"/>
      <c r="G98" s="1151" t="s">
        <v>194</v>
      </c>
      <c r="H98" s="1151"/>
      <c r="I98" s="1151"/>
      <c r="J98" s="210"/>
      <c r="K98" s="308"/>
      <c r="L98" s="210"/>
      <c r="M98" s="279"/>
      <c r="N98" s="9"/>
      <c r="O98" s="9"/>
      <c r="P98" s="1146"/>
      <c r="Q98" s="9"/>
      <c r="R98" s="314"/>
    </row>
    <row r="99" spans="2:21" x14ac:dyDescent="0.25">
      <c r="B99" s="1143" t="s">
        <v>224</v>
      </c>
      <c r="C99" s="1143"/>
      <c r="D99" s="1143"/>
      <c r="E99" s="1143"/>
      <c r="F99" s="1143"/>
      <c r="G99" s="1151" t="s">
        <v>194</v>
      </c>
      <c r="H99" s="1151"/>
      <c r="I99" s="1151"/>
      <c r="J99" s="210"/>
      <c r="K99" s="308"/>
      <c r="L99" s="210"/>
      <c r="M99" s="279"/>
      <c r="N99" s="16" t="s">
        <v>109</v>
      </c>
      <c r="O99" s="16"/>
      <c r="P99" s="1146"/>
      <c r="Q99" s="9"/>
      <c r="R99" s="16" t="s">
        <v>111</v>
      </c>
    </row>
    <row r="100" spans="2:21" ht="16.5" thickBot="1" x14ac:dyDescent="0.3">
      <c r="B100" s="1158" t="s">
        <v>223</v>
      </c>
      <c r="C100" s="1158"/>
      <c r="D100" s="1158"/>
      <c r="E100" s="1158"/>
      <c r="F100" s="1158"/>
      <c r="G100" s="1151" t="s">
        <v>11</v>
      </c>
      <c r="H100" s="1151"/>
      <c r="I100" s="1151"/>
      <c r="J100" s="210"/>
      <c r="K100" s="308"/>
      <c r="L100" s="210"/>
      <c r="M100" s="279"/>
      <c r="N100" s="9" t="s">
        <v>110</v>
      </c>
      <c r="O100" s="9"/>
      <c r="P100" s="1147"/>
      <c r="Q100" s="9"/>
      <c r="R100" s="271" t="s">
        <v>68</v>
      </c>
    </row>
    <row r="101" spans="2:21" ht="16.5" thickBot="1" x14ac:dyDescent="0.3">
      <c r="B101" s="8"/>
      <c r="C101" s="1064" t="s">
        <v>114</v>
      </c>
      <c r="D101" s="1064"/>
      <c r="E101" s="1064"/>
      <c r="F101" s="1064"/>
      <c r="G101" s="1064"/>
      <c r="H101" s="1064"/>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1" x14ac:dyDescent="0.25">
      <c r="B102" s="284"/>
      <c r="C102" s="4"/>
      <c r="D102" s="4"/>
      <c r="E102" s="4"/>
      <c r="F102" s="4"/>
      <c r="G102" s="1156" t="s">
        <v>122</v>
      </c>
      <c r="H102" s="1156"/>
      <c r="I102" s="1156"/>
      <c r="J102" s="1156"/>
      <c r="K102" s="1156"/>
      <c r="L102" s="1156"/>
      <c r="M102" s="1156"/>
      <c r="N102" s="1156"/>
      <c r="O102" s="1156"/>
      <c r="P102" s="1156"/>
      <c r="Q102" s="1156"/>
      <c r="R102" s="1156"/>
    </row>
    <row r="103" spans="2:21" ht="4.1500000000000004" customHeight="1" x14ac:dyDescent="0.25">
      <c r="B103" s="535"/>
      <c r="C103" s="1153"/>
      <c r="D103" s="1153"/>
      <c r="E103" s="1153"/>
      <c r="F103" s="1153"/>
      <c r="G103" s="1153"/>
      <c r="H103" s="1153"/>
      <c r="I103" s="1153"/>
      <c r="J103" s="546"/>
      <c r="K103" s="543"/>
      <c r="L103" s="546"/>
      <c r="M103" s="544"/>
      <c r="N103" s="538"/>
      <c r="O103" s="538"/>
      <c r="P103" s="538"/>
      <c r="Q103" s="538"/>
      <c r="R103" s="545"/>
    </row>
    <row r="104" spans="2:21" x14ac:dyDescent="0.25">
      <c r="B104" s="5" t="s">
        <v>34</v>
      </c>
      <c r="C104" s="1064" t="s">
        <v>74</v>
      </c>
      <c r="D104" s="1064"/>
      <c r="E104" s="1064"/>
      <c r="F104" s="1064"/>
      <c r="G104" s="1064"/>
      <c r="H104" s="1064"/>
      <c r="I104" s="1064"/>
      <c r="J104" s="312"/>
      <c r="K104" s="310"/>
      <c r="L104" s="312"/>
      <c r="M104" s="311"/>
      <c r="N104" s="287"/>
      <c r="O104" s="287"/>
      <c r="P104" s="287"/>
      <c r="Q104" s="287"/>
      <c r="R104" s="331"/>
    </row>
    <row r="105" spans="2:21" x14ac:dyDescent="0.25">
      <c r="B105" s="1065"/>
      <c r="C105" s="1065"/>
      <c r="D105" s="1065"/>
      <c r="E105" s="1065"/>
      <c r="F105" s="1065"/>
      <c r="G105" s="1065"/>
      <c r="H105" s="1065"/>
      <c r="I105" s="1065"/>
      <c r="J105" s="1065"/>
      <c r="K105" s="1065"/>
      <c r="L105" s="1065"/>
      <c r="M105" s="1065"/>
      <c r="N105" s="1065"/>
      <c r="O105" s="1065"/>
      <c r="P105" s="1065"/>
      <c r="Q105" s="1065"/>
      <c r="R105" s="1065"/>
    </row>
    <row r="106" spans="2:21" ht="40.9" customHeight="1" x14ac:dyDescent="0.25">
      <c r="B106" s="1065"/>
      <c r="C106" s="1065"/>
      <c r="D106" s="1065"/>
      <c r="E106" s="1065"/>
      <c r="F106" s="1065"/>
      <c r="G106" s="1065"/>
      <c r="H106" s="1065"/>
      <c r="I106" s="1065"/>
      <c r="J106" s="1065"/>
      <c r="K106" s="1065"/>
      <c r="L106" s="1065"/>
      <c r="M106" s="1065"/>
      <c r="N106" s="1065"/>
      <c r="O106" s="1065"/>
      <c r="P106" s="1065"/>
      <c r="Q106" s="1065"/>
      <c r="R106" s="1065"/>
    </row>
    <row r="107" spans="2:21" s="195" customFormat="1" ht="4.1500000000000004" customHeight="1" x14ac:dyDescent="0.25">
      <c r="J107" s="290"/>
      <c r="K107" s="290"/>
      <c r="R107" s="443"/>
      <c r="S107" s="289"/>
      <c r="T107" s="290"/>
      <c r="U107" s="429"/>
    </row>
    <row r="108" spans="2:21" ht="21.6" customHeight="1" x14ac:dyDescent="0.25">
      <c r="B108" s="330" t="s">
        <v>205</v>
      </c>
      <c r="C108" s="1154"/>
      <c r="D108" s="1154"/>
      <c r="E108" s="1154"/>
      <c r="F108" s="1154"/>
      <c r="G108" s="1154"/>
      <c r="H108" s="1154"/>
      <c r="I108" s="1154"/>
      <c r="J108" s="1154"/>
      <c r="K108" s="1154"/>
      <c r="L108" s="295"/>
      <c r="M108" s="295"/>
      <c r="N108" s="295"/>
      <c r="O108" s="295"/>
      <c r="P108" s="295"/>
      <c r="Q108" s="295"/>
      <c r="R108" s="295"/>
    </row>
    <row r="109" spans="2:21" ht="18" customHeight="1" x14ac:dyDescent="0.25">
      <c r="B109" s="330" t="s">
        <v>3</v>
      </c>
      <c r="C109" s="1155"/>
      <c r="D109" s="1155"/>
      <c r="E109" s="1155"/>
      <c r="F109" s="1155"/>
      <c r="G109" s="1155"/>
      <c r="H109" s="16"/>
      <c r="I109" s="296" t="s">
        <v>103</v>
      </c>
      <c r="J109" s="371">
        <f>Input!$C$9</f>
        <v>2023</v>
      </c>
      <c r="K109" s="296" t="s">
        <v>103</v>
      </c>
      <c r="L109" s="6">
        <f>J109-1</f>
        <v>2022</v>
      </c>
      <c r="M109" s="4"/>
      <c r="P109" s="175"/>
      <c r="Q109" s="175"/>
    </row>
    <row r="110" spans="2:21"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1" x14ac:dyDescent="0.25">
      <c r="B111" s="1143" t="s">
        <v>221</v>
      </c>
      <c r="C111" s="1143"/>
      <c r="D111" s="1143"/>
      <c r="E111" s="1143"/>
      <c r="F111" s="1143"/>
      <c r="G111" s="1151" t="s">
        <v>194</v>
      </c>
      <c r="H111" s="1151"/>
      <c r="I111" s="1151"/>
      <c r="J111" s="209"/>
      <c r="K111" s="308"/>
      <c r="L111" s="209"/>
      <c r="M111" s="279"/>
      <c r="N111" s="9"/>
      <c r="O111" s="9"/>
      <c r="P111" s="1146" t="s">
        <v>265</v>
      </c>
      <c r="Q111" s="9"/>
      <c r="R111" s="314"/>
    </row>
    <row r="112" spans="2:21" x14ac:dyDescent="0.25">
      <c r="B112" s="1143" t="s">
        <v>215</v>
      </c>
      <c r="C112" s="1143"/>
      <c r="D112" s="1143"/>
      <c r="E112" s="1143"/>
      <c r="F112" s="1143"/>
      <c r="G112" s="1151" t="s">
        <v>11</v>
      </c>
      <c r="H112" s="1151"/>
      <c r="I112" s="1151"/>
      <c r="J112" s="210"/>
      <c r="K112" s="308"/>
      <c r="L112" s="210"/>
      <c r="M112" s="279"/>
      <c r="N112" s="9"/>
      <c r="O112" s="9"/>
      <c r="P112" s="1146"/>
      <c r="Q112" s="9"/>
      <c r="R112" s="314"/>
    </row>
    <row r="113" spans="2:21" x14ac:dyDescent="0.25">
      <c r="B113" s="1143" t="s">
        <v>222</v>
      </c>
      <c r="C113" s="1131"/>
      <c r="D113" s="1131"/>
      <c r="E113" s="1131"/>
      <c r="F113" s="1131"/>
      <c r="G113" s="1151" t="s">
        <v>11</v>
      </c>
      <c r="H113" s="1151"/>
      <c r="I113" s="1151"/>
      <c r="J113" s="210"/>
      <c r="K113" s="308"/>
      <c r="L113" s="210"/>
      <c r="M113" s="279"/>
      <c r="N113" s="9"/>
      <c r="O113" s="9"/>
      <c r="P113" s="1146"/>
      <c r="Q113" s="9"/>
      <c r="R113" s="314"/>
    </row>
    <row r="114" spans="2:21" x14ac:dyDescent="0.25">
      <c r="B114" s="1143" t="s">
        <v>217</v>
      </c>
      <c r="C114" s="1143"/>
      <c r="D114" s="1143"/>
      <c r="E114" s="1143"/>
      <c r="F114" s="1143"/>
      <c r="G114" s="1151" t="s">
        <v>11</v>
      </c>
      <c r="H114" s="1151"/>
      <c r="I114" s="1151"/>
      <c r="J114" s="210"/>
      <c r="K114" s="308"/>
      <c r="L114" s="210"/>
      <c r="M114" s="279"/>
      <c r="N114" s="9"/>
      <c r="O114" s="9"/>
      <c r="P114" s="1146"/>
      <c r="Q114" s="9"/>
      <c r="R114" s="314"/>
    </row>
    <row r="115" spans="2:21" x14ac:dyDescent="0.25">
      <c r="B115" s="1143" t="s">
        <v>225</v>
      </c>
      <c r="C115" s="1143"/>
      <c r="D115" s="1143"/>
      <c r="E115" s="1143"/>
      <c r="F115" s="1143"/>
      <c r="G115" s="1151" t="s">
        <v>194</v>
      </c>
      <c r="H115" s="1151"/>
      <c r="I115" s="1151"/>
      <c r="J115" s="210"/>
      <c r="K115" s="308"/>
      <c r="L115" s="210"/>
      <c r="M115" s="279"/>
      <c r="N115" s="9"/>
      <c r="O115" s="9"/>
      <c r="P115" s="1146"/>
      <c r="Q115" s="9"/>
      <c r="R115" s="314"/>
    </row>
    <row r="116" spans="2:21" x14ac:dyDescent="0.25">
      <c r="B116" s="1143" t="s">
        <v>224</v>
      </c>
      <c r="C116" s="1143"/>
      <c r="D116" s="1143"/>
      <c r="E116" s="1143"/>
      <c r="F116" s="1143"/>
      <c r="G116" s="1151" t="s">
        <v>194</v>
      </c>
      <c r="H116" s="1151"/>
      <c r="I116" s="1151"/>
      <c r="J116" s="210"/>
      <c r="K116" s="308"/>
      <c r="L116" s="210"/>
      <c r="M116" s="279"/>
      <c r="N116" s="16" t="s">
        <v>109</v>
      </c>
      <c r="O116" s="16"/>
      <c r="P116" s="1146"/>
      <c r="Q116" s="9"/>
      <c r="R116" s="16" t="s">
        <v>111</v>
      </c>
    </row>
    <row r="117" spans="2:21" ht="16.5" thickBot="1" x14ac:dyDescent="0.3">
      <c r="B117" s="1158" t="s">
        <v>223</v>
      </c>
      <c r="C117" s="1158"/>
      <c r="D117" s="1158"/>
      <c r="E117" s="1158"/>
      <c r="F117" s="1158"/>
      <c r="G117" s="1151" t="s">
        <v>11</v>
      </c>
      <c r="H117" s="1151"/>
      <c r="I117" s="1151"/>
      <c r="J117" s="210"/>
      <c r="K117" s="308"/>
      <c r="L117" s="210"/>
      <c r="M117" s="279"/>
      <c r="N117" s="9" t="s">
        <v>110</v>
      </c>
      <c r="O117" s="9"/>
      <c r="P117" s="1147"/>
      <c r="Q117" s="9"/>
      <c r="R117" s="271" t="s">
        <v>68</v>
      </c>
    </row>
    <row r="118" spans="2:21" ht="16.5" thickBot="1" x14ac:dyDescent="0.3">
      <c r="B118" s="8"/>
      <c r="C118" s="1064" t="s">
        <v>114</v>
      </c>
      <c r="D118" s="1064"/>
      <c r="E118" s="1064"/>
      <c r="F118" s="1064"/>
      <c r="G118" s="1064"/>
      <c r="H118" s="1064"/>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1" x14ac:dyDescent="0.25">
      <c r="B119" s="284"/>
      <c r="C119" s="4"/>
      <c r="D119" s="4"/>
      <c r="E119" s="4"/>
      <c r="F119" s="4"/>
      <c r="G119" s="1156" t="s">
        <v>122</v>
      </c>
      <c r="H119" s="1156"/>
      <c r="I119" s="1156"/>
      <c r="J119" s="1156"/>
      <c r="K119" s="1156"/>
      <c r="L119" s="1156"/>
      <c r="M119" s="1156"/>
      <c r="N119" s="1156"/>
      <c r="O119" s="1156"/>
      <c r="P119" s="1156"/>
      <c r="Q119" s="1156"/>
      <c r="R119" s="1156"/>
    </row>
    <row r="120" spans="2:21" ht="4.1500000000000004" customHeight="1" x14ac:dyDescent="0.25">
      <c r="B120" s="535"/>
      <c r="C120" s="1153"/>
      <c r="D120" s="1153"/>
      <c r="E120" s="1153"/>
      <c r="F120" s="1153"/>
      <c r="G120" s="1153"/>
      <c r="H120" s="1153"/>
      <c r="I120" s="1153"/>
      <c r="J120" s="546"/>
      <c r="K120" s="543"/>
      <c r="L120" s="546"/>
      <c r="M120" s="544"/>
      <c r="N120" s="538"/>
      <c r="O120" s="538"/>
      <c r="P120" s="538"/>
      <c r="Q120" s="538"/>
      <c r="R120" s="545"/>
    </row>
    <row r="121" spans="2:21" x14ac:dyDescent="0.25">
      <c r="B121" s="5" t="s">
        <v>34</v>
      </c>
      <c r="C121" s="1064" t="s">
        <v>74</v>
      </c>
      <c r="D121" s="1064"/>
      <c r="E121" s="1064"/>
      <c r="F121" s="1064"/>
      <c r="G121" s="1064"/>
      <c r="H121" s="1064"/>
      <c r="I121" s="1064"/>
      <c r="J121" s="312"/>
      <c r="K121" s="310"/>
      <c r="L121" s="312"/>
      <c r="M121" s="311"/>
      <c r="N121" s="287"/>
      <c r="O121" s="287"/>
      <c r="P121" s="287"/>
      <c r="Q121" s="287"/>
      <c r="R121" s="331"/>
    </row>
    <row r="122" spans="2:21" x14ac:dyDescent="0.25">
      <c r="B122" s="1065"/>
      <c r="C122" s="1065"/>
      <c r="D122" s="1065"/>
      <c r="E122" s="1065"/>
      <c r="F122" s="1065"/>
      <c r="G122" s="1065"/>
      <c r="H122" s="1065"/>
      <c r="I122" s="1065"/>
      <c r="J122" s="1065"/>
      <c r="K122" s="1065"/>
      <c r="L122" s="1065"/>
      <c r="M122" s="1065"/>
      <c r="N122" s="1065"/>
      <c r="O122" s="1065"/>
      <c r="P122" s="1065"/>
      <c r="Q122" s="1065"/>
      <c r="R122" s="1065"/>
    </row>
    <row r="123" spans="2:21" ht="40.9" customHeight="1" x14ac:dyDescent="0.25">
      <c r="B123" s="1065"/>
      <c r="C123" s="1065"/>
      <c r="D123" s="1065"/>
      <c r="E123" s="1065"/>
      <c r="F123" s="1065"/>
      <c r="G123" s="1065"/>
      <c r="H123" s="1065"/>
      <c r="I123" s="1065"/>
      <c r="J123" s="1065"/>
      <c r="K123" s="1065"/>
      <c r="L123" s="1065"/>
      <c r="M123" s="1065"/>
      <c r="N123" s="1065"/>
      <c r="O123" s="1065"/>
      <c r="P123" s="1065"/>
      <c r="Q123" s="1065"/>
      <c r="R123" s="1065"/>
    </row>
    <row r="124" spans="2:21" s="195" customFormat="1" ht="5.45" customHeight="1" x14ac:dyDescent="0.25">
      <c r="J124" s="290"/>
      <c r="K124" s="290"/>
      <c r="R124" s="443"/>
      <c r="S124" s="289"/>
      <c r="T124" s="290"/>
      <c r="U124" s="429"/>
    </row>
    <row r="125" spans="2:21" ht="21.6" customHeight="1" x14ac:dyDescent="0.25">
      <c r="B125" s="330" t="s">
        <v>205</v>
      </c>
      <c r="C125" s="1154"/>
      <c r="D125" s="1154"/>
      <c r="E125" s="1154"/>
      <c r="F125" s="1154"/>
      <c r="G125" s="1154"/>
      <c r="H125" s="1154"/>
      <c r="I125" s="1154"/>
      <c r="J125" s="1154"/>
      <c r="K125" s="1154"/>
      <c r="L125" s="295"/>
      <c r="M125" s="295"/>
      <c r="N125" s="295"/>
      <c r="O125" s="295"/>
      <c r="P125" s="295"/>
      <c r="Q125" s="295"/>
      <c r="R125" s="295"/>
    </row>
    <row r="126" spans="2:21" ht="18" customHeight="1" x14ac:dyDescent="0.25">
      <c r="B126" s="330" t="s">
        <v>3</v>
      </c>
      <c r="C126" s="1155"/>
      <c r="D126" s="1155"/>
      <c r="E126" s="1155"/>
      <c r="F126" s="1155"/>
      <c r="G126" s="1155"/>
      <c r="H126" s="16"/>
      <c r="I126" s="296" t="s">
        <v>103</v>
      </c>
      <c r="J126" s="371">
        <f>Input!$C$9</f>
        <v>2023</v>
      </c>
      <c r="K126" s="296" t="s">
        <v>103</v>
      </c>
      <c r="L126" s="6">
        <f>J126-1</f>
        <v>2022</v>
      </c>
      <c r="M126" s="4"/>
      <c r="P126" s="175"/>
      <c r="Q126" s="175"/>
    </row>
    <row r="127" spans="2:21"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1" x14ac:dyDescent="0.25">
      <c r="B128" s="1143" t="s">
        <v>221</v>
      </c>
      <c r="C128" s="1143"/>
      <c r="D128" s="1143"/>
      <c r="E128" s="1143"/>
      <c r="F128" s="1143"/>
      <c r="G128" s="1151" t="s">
        <v>194</v>
      </c>
      <c r="H128" s="1151"/>
      <c r="I128" s="1151"/>
      <c r="J128" s="209"/>
      <c r="K128" s="308"/>
      <c r="L128" s="209"/>
      <c r="M128" s="279"/>
      <c r="N128" s="9"/>
      <c r="O128" s="9"/>
      <c r="P128" s="1146" t="s">
        <v>265</v>
      </c>
      <c r="Q128" s="9"/>
      <c r="R128" s="314"/>
    </row>
    <row r="129" spans="2:21" x14ac:dyDescent="0.25">
      <c r="B129" s="1143" t="s">
        <v>215</v>
      </c>
      <c r="C129" s="1143"/>
      <c r="D129" s="1143"/>
      <c r="E129" s="1143"/>
      <c r="F129" s="1143"/>
      <c r="G129" s="1151" t="s">
        <v>11</v>
      </c>
      <c r="H129" s="1151"/>
      <c r="I129" s="1151"/>
      <c r="J129" s="210"/>
      <c r="K129" s="308"/>
      <c r="L129" s="210"/>
      <c r="M129" s="279"/>
      <c r="N129" s="9"/>
      <c r="O129" s="9"/>
      <c r="P129" s="1146"/>
      <c r="Q129" s="9"/>
      <c r="R129" s="314"/>
    </row>
    <row r="130" spans="2:21" x14ac:dyDescent="0.25">
      <c r="B130" s="1143" t="s">
        <v>222</v>
      </c>
      <c r="C130" s="1131"/>
      <c r="D130" s="1131"/>
      <c r="E130" s="1131"/>
      <c r="F130" s="1131"/>
      <c r="G130" s="1151" t="s">
        <v>11</v>
      </c>
      <c r="H130" s="1151"/>
      <c r="I130" s="1151"/>
      <c r="J130" s="210"/>
      <c r="K130" s="308"/>
      <c r="L130" s="210"/>
      <c r="M130" s="279"/>
      <c r="N130" s="9"/>
      <c r="O130" s="9"/>
      <c r="P130" s="1146"/>
      <c r="Q130" s="9"/>
      <c r="R130" s="314"/>
    </row>
    <row r="131" spans="2:21" x14ac:dyDescent="0.25">
      <c r="B131" s="1143" t="s">
        <v>217</v>
      </c>
      <c r="C131" s="1143"/>
      <c r="D131" s="1143"/>
      <c r="E131" s="1143"/>
      <c r="F131" s="1143"/>
      <c r="G131" s="1151" t="s">
        <v>11</v>
      </c>
      <c r="H131" s="1151"/>
      <c r="I131" s="1151"/>
      <c r="J131" s="210"/>
      <c r="K131" s="308"/>
      <c r="L131" s="210"/>
      <c r="M131" s="279"/>
      <c r="N131" s="9"/>
      <c r="O131" s="9"/>
      <c r="P131" s="1146"/>
      <c r="Q131" s="9"/>
      <c r="R131" s="314"/>
    </row>
    <row r="132" spans="2:21" x14ac:dyDescent="0.25">
      <c r="B132" s="1143" t="s">
        <v>225</v>
      </c>
      <c r="C132" s="1143"/>
      <c r="D132" s="1143"/>
      <c r="E132" s="1143"/>
      <c r="F132" s="1143"/>
      <c r="G132" s="1151" t="s">
        <v>194</v>
      </c>
      <c r="H132" s="1151"/>
      <c r="I132" s="1151"/>
      <c r="J132" s="210"/>
      <c r="K132" s="308"/>
      <c r="L132" s="210"/>
      <c r="M132" s="279"/>
      <c r="N132" s="9"/>
      <c r="O132" s="9"/>
      <c r="P132" s="1146"/>
      <c r="Q132" s="9"/>
      <c r="R132" s="314"/>
    </row>
    <row r="133" spans="2:21" x14ac:dyDescent="0.25">
      <c r="B133" s="1143" t="s">
        <v>224</v>
      </c>
      <c r="C133" s="1143"/>
      <c r="D133" s="1143"/>
      <c r="E133" s="1143"/>
      <c r="F133" s="1143"/>
      <c r="G133" s="1151" t="s">
        <v>194</v>
      </c>
      <c r="H133" s="1151"/>
      <c r="I133" s="1151"/>
      <c r="J133" s="210"/>
      <c r="K133" s="308"/>
      <c r="L133" s="210"/>
      <c r="M133" s="279"/>
      <c r="N133" s="16" t="s">
        <v>109</v>
      </c>
      <c r="O133" s="16"/>
      <c r="P133" s="1146"/>
      <c r="Q133" s="9"/>
      <c r="R133" s="16" t="s">
        <v>111</v>
      </c>
    </row>
    <row r="134" spans="2:21" ht="16.5" thickBot="1" x14ac:dyDescent="0.3">
      <c r="B134" s="1158" t="s">
        <v>223</v>
      </c>
      <c r="C134" s="1158"/>
      <c r="D134" s="1158"/>
      <c r="E134" s="1158"/>
      <c r="F134" s="1158"/>
      <c r="G134" s="1151" t="s">
        <v>11</v>
      </c>
      <c r="H134" s="1151"/>
      <c r="I134" s="1151"/>
      <c r="J134" s="210"/>
      <c r="K134" s="308"/>
      <c r="L134" s="210"/>
      <c r="M134" s="279"/>
      <c r="N134" s="9" t="s">
        <v>110</v>
      </c>
      <c r="O134" s="9"/>
      <c r="P134" s="1147"/>
      <c r="Q134" s="9"/>
      <c r="R134" s="271" t="s">
        <v>68</v>
      </c>
    </row>
    <row r="135" spans="2:21" ht="16.5" thickBot="1" x14ac:dyDescent="0.3">
      <c r="B135" s="8"/>
      <c r="C135" s="1064" t="s">
        <v>114</v>
      </c>
      <c r="D135" s="1064"/>
      <c r="E135" s="1064"/>
      <c r="F135" s="1064"/>
      <c r="G135" s="1064"/>
      <c r="H135" s="1064"/>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1" x14ac:dyDescent="0.25">
      <c r="B136" s="284"/>
      <c r="C136" s="4"/>
      <c r="D136" s="4"/>
      <c r="E136" s="4"/>
      <c r="F136" s="4"/>
      <c r="G136" s="1156" t="s">
        <v>122</v>
      </c>
      <c r="H136" s="1156"/>
      <c r="I136" s="1156"/>
      <c r="J136" s="1156"/>
      <c r="K136" s="1156"/>
      <c r="L136" s="1156"/>
      <c r="M136" s="1156"/>
      <c r="N136" s="1156"/>
      <c r="O136" s="1156"/>
      <c r="P136" s="1156"/>
      <c r="Q136" s="1156"/>
      <c r="R136" s="1156"/>
    </row>
    <row r="137" spans="2:21" ht="4.1500000000000004" customHeight="1" x14ac:dyDescent="0.25">
      <c r="B137" s="535"/>
      <c r="C137" s="1153"/>
      <c r="D137" s="1153"/>
      <c r="E137" s="1153"/>
      <c r="F137" s="1153"/>
      <c r="G137" s="1153"/>
      <c r="H137" s="1153"/>
      <c r="I137" s="1153"/>
      <c r="J137" s="546"/>
      <c r="K137" s="543"/>
      <c r="L137" s="546"/>
      <c r="M137" s="544"/>
      <c r="N137" s="538"/>
      <c r="O137" s="538"/>
      <c r="P137" s="538"/>
      <c r="Q137" s="538"/>
      <c r="R137" s="545"/>
    </row>
    <row r="138" spans="2:21" x14ac:dyDescent="0.25">
      <c r="B138" s="5" t="s">
        <v>34</v>
      </c>
      <c r="C138" s="1064" t="s">
        <v>74</v>
      </c>
      <c r="D138" s="1064"/>
      <c r="E138" s="1064"/>
      <c r="F138" s="1064"/>
      <c r="G138" s="1064"/>
      <c r="H138" s="1064"/>
      <c r="I138" s="1064"/>
      <c r="J138" s="312"/>
      <c r="K138" s="310"/>
      <c r="L138" s="312"/>
      <c r="M138" s="311"/>
      <c r="N138" s="287"/>
      <c r="O138" s="287"/>
      <c r="P138" s="287"/>
      <c r="Q138" s="287"/>
      <c r="R138" s="331"/>
    </row>
    <row r="139" spans="2:21" x14ac:dyDescent="0.25">
      <c r="B139" s="1065"/>
      <c r="C139" s="1065"/>
      <c r="D139" s="1065"/>
      <c r="E139" s="1065"/>
      <c r="F139" s="1065"/>
      <c r="G139" s="1065"/>
      <c r="H139" s="1065"/>
      <c r="I139" s="1065"/>
      <c r="J139" s="1065"/>
      <c r="K139" s="1065"/>
      <c r="L139" s="1065"/>
      <c r="M139" s="1065"/>
      <c r="N139" s="1065"/>
      <c r="O139" s="1065"/>
      <c r="P139" s="1065"/>
      <c r="Q139" s="1065"/>
      <c r="R139" s="1065"/>
    </row>
    <row r="140" spans="2:21" ht="40.9" customHeight="1" x14ac:dyDescent="0.25">
      <c r="B140" s="1065"/>
      <c r="C140" s="1065"/>
      <c r="D140" s="1065"/>
      <c r="E140" s="1065"/>
      <c r="F140" s="1065"/>
      <c r="G140" s="1065"/>
      <c r="H140" s="1065"/>
      <c r="I140" s="1065"/>
      <c r="J140" s="1065"/>
      <c r="K140" s="1065"/>
      <c r="L140" s="1065"/>
      <c r="M140" s="1065"/>
      <c r="N140" s="1065"/>
      <c r="O140" s="1065"/>
      <c r="P140" s="1065"/>
      <c r="Q140" s="1065"/>
      <c r="R140" s="1065"/>
    </row>
    <row r="141" spans="2:21" s="195" customFormat="1" ht="5.45" customHeight="1" x14ac:dyDescent="0.25">
      <c r="J141" s="290"/>
      <c r="K141" s="290"/>
      <c r="R141" s="443"/>
      <c r="S141" s="289"/>
      <c r="T141" s="290"/>
      <c r="U141" s="429"/>
    </row>
    <row r="142" spans="2:21" ht="21.6" customHeight="1" x14ac:dyDescent="0.25">
      <c r="B142" s="330" t="s">
        <v>205</v>
      </c>
      <c r="C142" s="1154"/>
      <c r="D142" s="1154"/>
      <c r="E142" s="1154"/>
      <c r="F142" s="1154"/>
      <c r="G142" s="1154"/>
      <c r="H142" s="1154"/>
      <c r="I142" s="1154"/>
      <c r="J142" s="1154"/>
      <c r="K142" s="1154"/>
      <c r="L142" s="295"/>
      <c r="M142" s="295"/>
      <c r="N142" s="295"/>
      <c r="O142" s="295"/>
      <c r="P142" s="295"/>
      <c r="Q142" s="295"/>
      <c r="R142" s="295"/>
    </row>
    <row r="143" spans="2:21" ht="18" customHeight="1" x14ac:dyDescent="0.25">
      <c r="B143" s="330" t="s">
        <v>3</v>
      </c>
      <c r="C143" s="1155"/>
      <c r="D143" s="1155"/>
      <c r="E143" s="1155"/>
      <c r="F143" s="1155"/>
      <c r="G143" s="1155"/>
      <c r="H143" s="16"/>
      <c r="I143" s="296" t="s">
        <v>103</v>
      </c>
      <c r="J143" s="371">
        <f>Input!$C$9</f>
        <v>2023</v>
      </c>
      <c r="K143" s="296" t="s">
        <v>103</v>
      </c>
      <c r="L143" s="6">
        <f>J143-1</f>
        <v>2022</v>
      </c>
      <c r="M143" s="4"/>
      <c r="P143" s="175"/>
      <c r="Q143" s="175"/>
    </row>
    <row r="144" spans="2:21"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1" x14ac:dyDescent="0.25">
      <c r="B145" s="1143" t="s">
        <v>221</v>
      </c>
      <c r="C145" s="1143"/>
      <c r="D145" s="1143"/>
      <c r="E145" s="1143"/>
      <c r="F145" s="1143"/>
      <c r="G145" s="1151" t="s">
        <v>194</v>
      </c>
      <c r="H145" s="1151"/>
      <c r="I145" s="1151"/>
      <c r="J145" s="209"/>
      <c r="K145" s="308"/>
      <c r="L145" s="209"/>
      <c r="M145" s="279"/>
      <c r="N145" s="9"/>
      <c r="O145" s="9"/>
      <c r="P145" s="1146" t="s">
        <v>265</v>
      </c>
      <c r="Q145" s="9"/>
      <c r="R145" s="314"/>
    </row>
    <row r="146" spans="2:21" x14ac:dyDescent="0.25">
      <c r="B146" s="1143" t="s">
        <v>215</v>
      </c>
      <c r="C146" s="1143"/>
      <c r="D146" s="1143"/>
      <c r="E146" s="1143"/>
      <c r="F146" s="1143"/>
      <c r="G146" s="1151" t="s">
        <v>11</v>
      </c>
      <c r="H146" s="1151"/>
      <c r="I146" s="1151"/>
      <c r="J146" s="210"/>
      <c r="K146" s="308"/>
      <c r="L146" s="210"/>
      <c r="M146" s="279"/>
      <c r="N146" s="9"/>
      <c r="O146" s="9"/>
      <c r="P146" s="1146"/>
      <c r="Q146" s="9"/>
      <c r="R146" s="314"/>
    </row>
    <row r="147" spans="2:21" x14ac:dyDescent="0.25">
      <c r="B147" s="1143" t="s">
        <v>222</v>
      </c>
      <c r="C147" s="1131"/>
      <c r="D147" s="1131"/>
      <c r="E147" s="1131"/>
      <c r="F147" s="1131"/>
      <c r="G147" s="1151" t="s">
        <v>11</v>
      </c>
      <c r="H147" s="1151"/>
      <c r="I147" s="1151"/>
      <c r="J147" s="210"/>
      <c r="K147" s="308"/>
      <c r="L147" s="210"/>
      <c r="M147" s="279"/>
      <c r="N147" s="9"/>
      <c r="O147" s="9"/>
      <c r="P147" s="1146"/>
      <c r="Q147" s="9"/>
      <c r="R147" s="314"/>
    </row>
    <row r="148" spans="2:21" x14ac:dyDescent="0.25">
      <c r="B148" s="1143" t="s">
        <v>217</v>
      </c>
      <c r="C148" s="1143"/>
      <c r="D148" s="1143"/>
      <c r="E148" s="1143"/>
      <c r="F148" s="1143"/>
      <c r="G148" s="1151" t="s">
        <v>11</v>
      </c>
      <c r="H148" s="1151"/>
      <c r="I148" s="1151"/>
      <c r="J148" s="210"/>
      <c r="K148" s="308"/>
      <c r="L148" s="210"/>
      <c r="M148" s="279"/>
      <c r="N148" s="9"/>
      <c r="O148" s="9"/>
      <c r="P148" s="1146"/>
      <c r="Q148" s="9"/>
      <c r="R148" s="314"/>
    </row>
    <row r="149" spans="2:21" x14ac:dyDescent="0.25">
      <c r="B149" s="1143" t="s">
        <v>225</v>
      </c>
      <c r="C149" s="1143"/>
      <c r="D149" s="1143"/>
      <c r="E149" s="1143"/>
      <c r="F149" s="1143"/>
      <c r="G149" s="1151" t="s">
        <v>194</v>
      </c>
      <c r="H149" s="1151"/>
      <c r="I149" s="1151"/>
      <c r="J149" s="210"/>
      <c r="K149" s="308"/>
      <c r="L149" s="210"/>
      <c r="M149" s="279"/>
      <c r="N149" s="9"/>
      <c r="O149" s="9"/>
      <c r="P149" s="1146"/>
      <c r="Q149" s="9"/>
      <c r="R149" s="314"/>
    </row>
    <row r="150" spans="2:21" x14ac:dyDescent="0.25">
      <c r="B150" s="1143" t="s">
        <v>224</v>
      </c>
      <c r="C150" s="1143"/>
      <c r="D150" s="1143"/>
      <c r="E150" s="1143"/>
      <c r="F150" s="1143"/>
      <c r="G150" s="1151" t="s">
        <v>194</v>
      </c>
      <c r="H150" s="1151"/>
      <c r="I150" s="1151"/>
      <c r="J150" s="210"/>
      <c r="K150" s="308"/>
      <c r="L150" s="210"/>
      <c r="M150" s="279"/>
      <c r="N150" s="16" t="s">
        <v>109</v>
      </c>
      <c r="O150" s="16"/>
      <c r="P150" s="1146"/>
      <c r="Q150" s="9"/>
      <c r="R150" s="16" t="s">
        <v>111</v>
      </c>
    </row>
    <row r="151" spans="2:21" ht="16.5" thickBot="1" x14ac:dyDescent="0.3">
      <c r="B151" s="1158" t="s">
        <v>223</v>
      </c>
      <c r="C151" s="1158"/>
      <c r="D151" s="1158"/>
      <c r="E151" s="1158"/>
      <c r="F151" s="1158"/>
      <c r="G151" s="1151" t="s">
        <v>11</v>
      </c>
      <c r="H151" s="1151"/>
      <c r="I151" s="1151"/>
      <c r="J151" s="210"/>
      <c r="K151" s="308"/>
      <c r="L151" s="210"/>
      <c r="M151" s="279"/>
      <c r="N151" s="9" t="s">
        <v>110</v>
      </c>
      <c r="O151" s="9"/>
      <c r="P151" s="1147"/>
      <c r="Q151" s="9"/>
      <c r="R151" s="271" t="s">
        <v>68</v>
      </c>
    </row>
    <row r="152" spans="2:21" ht="16.5" thickBot="1" x14ac:dyDescent="0.3">
      <c r="B152" s="8"/>
      <c r="C152" s="1064" t="s">
        <v>114</v>
      </c>
      <c r="D152" s="1064"/>
      <c r="E152" s="1064"/>
      <c r="F152" s="1064"/>
      <c r="G152" s="1064"/>
      <c r="H152" s="1064"/>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1" x14ac:dyDescent="0.25">
      <c r="B153" s="284"/>
      <c r="C153" s="4"/>
      <c r="D153" s="4"/>
      <c r="E153" s="4"/>
      <c r="F153" s="4"/>
      <c r="G153" s="1156" t="s">
        <v>122</v>
      </c>
      <c r="H153" s="1156"/>
      <c r="I153" s="1156"/>
      <c r="J153" s="1156"/>
      <c r="K153" s="1156"/>
      <c r="L153" s="1156"/>
      <c r="M153" s="1156"/>
      <c r="N153" s="1156"/>
      <c r="O153" s="1156"/>
      <c r="P153" s="1156"/>
      <c r="Q153" s="1156"/>
      <c r="R153" s="1156"/>
    </row>
    <row r="154" spans="2:21" ht="4.1500000000000004" customHeight="1" x14ac:dyDescent="0.25">
      <c r="B154" s="535"/>
      <c r="C154" s="1153"/>
      <c r="D154" s="1153"/>
      <c r="E154" s="1153"/>
      <c r="F154" s="1153"/>
      <c r="G154" s="1153"/>
      <c r="H154" s="1153"/>
      <c r="I154" s="1153"/>
      <c r="J154" s="546"/>
      <c r="K154" s="543"/>
      <c r="L154" s="546"/>
      <c r="M154" s="544"/>
      <c r="N154" s="538"/>
      <c r="O154" s="538"/>
      <c r="P154" s="538"/>
      <c r="Q154" s="538"/>
      <c r="R154" s="545"/>
    </row>
    <row r="155" spans="2:21" x14ac:dyDescent="0.25">
      <c r="B155" s="5" t="s">
        <v>34</v>
      </c>
      <c r="C155" s="1064" t="s">
        <v>74</v>
      </c>
      <c r="D155" s="1064"/>
      <c r="E155" s="1064"/>
      <c r="F155" s="1064"/>
      <c r="G155" s="1064"/>
      <c r="H155" s="1064"/>
      <c r="I155" s="1064"/>
      <c r="J155" s="312"/>
      <c r="K155" s="310"/>
      <c r="L155" s="312"/>
      <c r="M155" s="311"/>
      <c r="N155" s="287"/>
      <c r="O155" s="287"/>
      <c r="P155" s="287"/>
      <c r="Q155" s="287"/>
      <c r="R155" s="331"/>
    </row>
    <row r="156" spans="2:21" x14ac:dyDescent="0.25">
      <c r="B156" s="1065"/>
      <c r="C156" s="1065"/>
      <c r="D156" s="1065"/>
      <c r="E156" s="1065"/>
      <c r="F156" s="1065"/>
      <c r="G156" s="1065"/>
      <c r="H156" s="1065"/>
      <c r="I156" s="1065"/>
      <c r="J156" s="1065"/>
      <c r="K156" s="1065"/>
      <c r="L156" s="1065"/>
      <c r="M156" s="1065"/>
      <c r="N156" s="1065"/>
      <c r="O156" s="1065"/>
      <c r="P156" s="1065"/>
      <c r="Q156" s="1065"/>
      <c r="R156" s="1065"/>
    </row>
    <row r="157" spans="2:21" ht="40.9" customHeight="1" x14ac:dyDescent="0.25">
      <c r="B157" s="1065"/>
      <c r="C157" s="1065"/>
      <c r="D157" s="1065"/>
      <c r="E157" s="1065"/>
      <c r="F157" s="1065"/>
      <c r="G157" s="1065"/>
      <c r="H157" s="1065"/>
      <c r="I157" s="1065"/>
      <c r="J157" s="1065"/>
      <c r="K157" s="1065"/>
      <c r="L157" s="1065"/>
      <c r="M157" s="1065"/>
      <c r="N157" s="1065"/>
      <c r="O157" s="1065"/>
      <c r="P157" s="1065"/>
      <c r="Q157" s="1065"/>
      <c r="R157" s="1065"/>
    </row>
    <row r="158" spans="2:21" s="195" customFormat="1" ht="4.1500000000000004" customHeight="1" x14ac:dyDescent="0.25">
      <c r="J158" s="290"/>
      <c r="K158" s="290"/>
      <c r="R158" s="443"/>
      <c r="S158" s="289"/>
      <c r="T158" s="290"/>
      <c r="U158" s="429"/>
    </row>
    <row r="159" spans="2:21" ht="21.6" customHeight="1" x14ac:dyDescent="0.25">
      <c r="B159" s="330" t="s">
        <v>205</v>
      </c>
      <c r="C159" s="1154"/>
      <c r="D159" s="1154"/>
      <c r="E159" s="1154"/>
      <c r="F159" s="1154"/>
      <c r="G159" s="1154"/>
      <c r="H159" s="1154"/>
      <c r="I159" s="1154"/>
      <c r="J159" s="1154"/>
      <c r="K159" s="1154"/>
      <c r="L159" s="295"/>
      <c r="M159" s="295"/>
      <c r="N159" s="295"/>
      <c r="O159" s="295"/>
      <c r="P159" s="295"/>
      <c r="Q159" s="295"/>
      <c r="R159" s="295"/>
    </row>
    <row r="160" spans="2:21" ht="18" customHeight="1" x14ac:dyDescent="0.25">
      <c r="B160" s="330" t="s">
        <v>3</v>
      </c>
      <c r="C160" s="1155"/>
      <c r="D160" s="1155"/>
      <c r="E160" s="1155"/>
      <c r="F160" s="1155"/>
      <c r="G160" s="1155"/>
      <c r="H160" s="16"/>
      <c r="I160" s="296" t="s">
        <v>103</v>
      </c>
      <c r="J160" s="371">
        <f>Input!$C$9</f>
        <v>2023</v>
      </c>
      <c r="K160" s="296" t="s">
        <v>103</v>
      </c>
      <c r="L160" s="6">
        <f>J160-1</f>
        <v>2022</v>
      </c>
      <c r="M160" s="4"/>
      <c r="P160" s="175"/>
      <c r="Q160" s="175"/>
    </row>
    <row r="161" spans="2:21"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1" x14ac:dyDescent="0.25">
      <c r="B162" s="1143" t="s">
        <v>221</v>
      </c>
      <c r="C162" s="1143"/>
      <c r="D162" s="1143"/>
      <c r="E162" s="1143"/>
      <c r="F162" s="1143"/>
      <c r="G162" s="1151" t="s">
        <v>194</v>
      </c>
      <c r="H162" s="1151"/>
      <c r="I162" s="1151"/>
      <c r="J162" s="209"/>
      <c r="K162" s="308"/>
      <c r="L162" s="209"/>
      <c r="M162" s="279"/>
      <c r="N162" s="9"/>
      <c r="O162" s="9"/>
      <c r="P162" s="1146" t="s">
        <v>265</v>
      </c>
      <c r="Q162" s="9"/>
      <c r="R162" s="314"/>
    </row>
    <row r="163" spans="2:21" x14ac:dyDescent="0.25">
      <c r="B163" s="1143" t="s">
        <v>215</v>
      </c>
      <c r="C163" s="1143"/>
      <c r="D163" s="1143"/>
      <c r="E163" s="1143"/>
      <c r="F163" s="1143"/>
      <c r="G163" s="1151" t="s">
        <v>11</v>
      </c>
      <c r="H163" s="1151"/>
      <c r="I163" s="1151"/>
      <c r="J163" s="210"/>
      <c r="K163" s="308"/>
      <c r="L163" s="210"/>
      <c r="M163" s="279"/>
      <c r="N163" s="9"/>
      <c r="O163" s="9"/>
      <c r="P163" s="1146"/>
      <c r="Q163" s="9"/>
      <c r="R163" s="314"/>
    </row>
    <row r="164" spans="2:21" x14ac:dyDescent="0.25">
      <c r="B164" s="1143" t="s">
        <v>222</v>
      </c>
      <c r="C164" s="1131"/>
      <c r="D164" s="1131"/>
      <c r="E164" s="1131"/>
      <c r="F164" s="1131"/>
      <c r="G164" s="1151" t="s">
        <v>11</v>
      </c>
      <c r="H164" s="1151"/>
      <c r="I164" s="1151"/>
      <c r="J164" s="210"/>
      <c r="K164" s="308"/>
      <c r="L164" s="210"/>
      <c r="M164" s="279"/>
      <c r="N164" s="9"/>
      <c r="O164" s="9"/>
      <c r="P164" s="1146"/>
      <c r="Q164" s="9"/>
      <c r="R164" s="314"/>
    </row>
    <row r="165" spans="2:21" x14ac:dyDescent="0.25">
      <c r="B165" s="1143" t="s">
        <v>217</v>
      </c>
      <c r="C165" s="1143"/>
      <c r="D165" s="1143"/>
      <c r="E165" s="1143"/>
      <c r="F165" s="1143"/>
      <c r="G165" s="1151" t="s">
        <v>11</v>
      </c>
      <c r="H165" s="1151"/>
      <c r="I165" s="1151"/>
      <c r="J165" s="210"/>
      <c r="K165" s="308"/>
      <c r="L165" s="210"/>
      <c r="M165" s="279"/>
      <c r="N165" s="9"/>
      <c r="O165" s="9"/>
      <c r="P165" s="1146"/>
      <c r="Q165" s="9"/>
      <c r="R165" s="314"/>
    </row>
    <row r="166" spans="2:21" x14ac:dyDescent="0.25">
      <c r="B166" s="1143" t="s">
        <v>225</v>
      </c>
      <c r="C166" s="1143"/>
      <c r="D166" s="1143"/>
      <c r="E166" s="1143"/>
      <c r="F166" s="1143"/>
      <c r="G166" s="1151" t="s">
        <v>194</v>
      </c>
      <c r="H166" s="1151"/>
      <c r="I166" s="1151"/>
      <c r="J166" s="210"/>
      <c r="K166" s="308"/>
      <c r="L166" s="210"/>
      <c r="M166" s="279"/>
      <c r="N166" s="9"/>
      <c r="O166" s="9"/>
      <c r="P166" s="1146"/>
      <c r="Q166" s="9"/>
      <c r="R166" s="314"/>
    </row>
    <row r="167" spans="2:21" x14ac:dyDescent="0.25">
      <c r="B167" s="1143" t="s">
        <v>224</v>
      </c>
      <c r="C167" s="1143"/>
      <c r="D167" s="1143"/>
      <c r="E167" s="1143"/>
      <c r="F167" s="1143"/>
      <c r="G167" s="1151" t="s">
        <v>194</v>
      </c>
      <c r="H167" s="1151"/>
      <c r="I167" s="1151"/>
      <c r="J167" s="210"/>
      <c r="K167" s="308"/>
      <c r="L167" s="210"/>
      <c r="M167" s="279"/>
      <c r="N167" s="16" t="s">
        <v>109</v>
      </c>
      <c r="O167" s="16"/>
      <c r="P167" s="1146"/>
      <c r="Q167" s="9"/>
      <c r="R167" s="16" t="s">
        <v>111</v>
      </c>
    </row>
    <row r="168" spans="2:21" ht="16.5" thickBot="1" x14ac:dyDescent="0.3">
      <c r="B168" s="1158" t="s">
        <v>223</v>
      </c>
      <c r="C168" s="1158"/>
      <c r="D168" s="1158"/>
      <c r="E168" s="1158"/>
      <c r="F168" s="1158"/>
      <c r="G168" s="1151" t="s">
        <v>11</v>
      </c>
      <c r="H168" s="1151"/>
      <c r="I168" s="1151"/>
      <c r="J168" s="210"/>
      <c r="K168" s="308"/>
      <c r="L168" s="210"/>
      <c r="M168" s="279"/>
      <c r="N168" s="9" t="s">
        <v>110</v>
      </c>
      <c r="O168" s="9"/>
      <c r="P168" s="1147"/>
      <c r="Q168" s="9"/>
      <c r="R168" s="271" t="s">
        <v>68</v>
      </c>
    </row>
    <row r="169" spans="2:21" ht="16.5" thickBot="1" x14ac:dyDescent="0.3">
      <c r="B169" s="8"/>
      <c r="C169" s="1064" t="s">
        <v>114</v>
      </c>
      <c r="D169" s="1064"/>
      <c r="E169" s="1064"/>
      <c r="F169" s="1064"/>
      <c r="G169" s="1064"/>
      <c r="H169" s="1064"/>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1" x14ac:dyDescent="0.25">
      <c r="B170" s="284"/>
      <c r="C170" s="4"/>
      <c r="D170" s="4"/>
      <c r="E170" s="4"/>
      <c r="F170" s="4"/>
      <c r="G170" s="1156" t="s">
        <v>122</v>
      </c>
      <c r="H170" s="1156"/>
      <c r="I170" s="1156"/>
      <c r="J170" s="1156"/>
      <c r="K170" s="1156"/>
      <c r="L170" s="1156"/>
      <c r="M170" s="1156"/>
      <c r="N170" s="1156"/>
      <c r="O170" s="1156"/>
      <c r="P170" s="1156"/>
      <c r="Q170" s="1156"/>
      <c r="R170" s="1156"/>
    </row>
    <row r="171" spans="2:21" ht="4.1500000000000004" customHeight="1" x14ac:dyDescent="0.25">
      <c r="B171" s="284"/>
      <c r="C171" s="1064"/>
      <c r="D171" s="1064"/>
      <c r="E171" s="1064"/>
      <c r="F171" s="1064"/>
      <c r="G171" s="1064"/>
      <c r="H171" s="1064"/>
      <c r="I171" s="1064"/>
      <c r="J171" s="297"/>
      <c r="K171" s="310"/>
      <c r="L171" s="297"/>
      <c r="M171" s="311"/>
      <c r="N171" s="287"/>
      <c r="O171" s="287"/>
      <c r="P171" s="287"/>
      <c r="Q171" s="287"/>
      <c r="R171" s="331"/>
    </row>
    <row r="172" spans="2:21" x14ac:dyDescent="0.25">
      <c r="B172" s="5" t="s">
        <v>34</v>
      </c>
      <c r="C172" s="1064" t="s">
        <v>74</v>
      </c>
      <c r="D172" s="1064"/>
      <c r="E172" s="1064"/>
      <c r="F172" s="1064"/>
      <c r="G172" s="1064"/>
      <c r="H172" s="1064"/>
      <c r="I172" s="1064"/>
      <c r="J172" s="312"/>
      <c r="K172" s="310"/>
      <c r="L172" s="312"/>
      <c r="M172" s="311"/>
      <c r="N172" s="287"/>
      <c r="O172" s="287"/>
      <c r="P172" s="287"/>
      <c r="Q172" s="287"/>
      <c r="R172" s="331"/>
    </row>
    <row r="173" spans="2:21" x14ac:dyDescent="0.25">
      <c r="B173" s="1065"/>
      <c r="C173" s="1065"/>
      <c r="D173" s="1065"/>
      <c r="E173" s="1065"/>
      <c r="F173" s="1065"/>
      <c r="G173" s="1065"/>
      <c r="H173" s="1065"/>
      <c r="I173" s="1065"/>
      <c r="J173" s="1065"/>
      <c r="K173" s="1065"/>
      <c r="L173" s="1065"/>
      <c r="M173" s="1065"/>
      <c r="N173" s="1065"/>
      <c r="O173" s="1065"/>
      <c r="P173" s="1065"/>
      <c r="Q173" s="1065"/>
      <c r="R173" s="1065"/>
    </row>
    <row r="174" spans="2:21" ht="40.9" customHeight="1" x14ac:dyDescent="0.25">
      <c r="B174" s="1065"/>
      <c r="C174" s="1065"/>
      <c r="D174" s="1065"/>
      <c r="E174" s="1065"/>
      <c r="F174" s="1065"/>
      <c r="G174" s="1065"/>
      <c r="H174" s="1065"/>
      <c r="I174" s="1065"/>
      <c r="J174" s="1065"/>
      <c r="K174" s="1065"/>
      <c r="L174" s="1065"/>
      <c r="M174" s="1065"/>
      <c r="N174" s="1065"/>
      <c r="O174" s="1065"/>
      <c r="P174" s="1065"/>
      <c r="Q174" s="1065"/>
      <c r="R174" s="1065"/>
    </row>
    <row r="175" spans="2:21"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429"/>
    </row>
    <row r="176" spans="2:21" ht="21.6" customHeight="1" x14ac:dyDescent="0.25">
      <c r="B176" s="330" t="s">
        <v>205</v>
      </c>
      <c r="C176" s="1154"/>
      <c r="D176" s="1154"/>
      <c r="E176" s="1154"/>
      <c r="F176" s="1154"/>
      <c r="G176" s="1154"/>
      <c r="H176" s="1154"/>
      <c r="I176" s="1154"/>
      <c r="J176" s="1154"/>
      <c r="K176" s="1154"/>
      <c r="L176" s="295"/>
      <c r="M176" s="295"/>
      <c r="N176" s="295"/>
      <c r="O176" s="295"/>
      <c r="P176" s="295"/>
      <c r="Q176" s="295"/>
      <c r="R176" s="295"/>
    </row>
    <row r="177" spans="2:21" ht="18" customHeight="1" x14ac:dyDescent="0.25">
      <c r="B177" s="330" t="s">
        <v>3</v>
      </c>
      <c r="C177" s="1155"/>
      <c r="D177" s="1155"/>
      <c r="E177" s="1155"/>
      <c r="F177" s="1155"/>
      <c r="G177" s="1155"/>
      <c r="H177" s="16"/>
      <c r="I177" s="296" t="s">
        <v>103</v>
      </c>
      <c r="J177" s="371">
        <f>Input!$C$9</f>
        <v>2023</v>
      </c>
      <c r="K177" s="296" t="s">
        <v>103</v>
      </c>
      <c r="L177" s="6">
        <f>J177-1</f>
        <v>2022</v>
      </c>
      <c r="M177" s="4"/>
      <c r="P177" s="175"/>
      <c r="Q177" s="175"/>
    </row>
    <row r="178" spans="2:21"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1" x14ac:dyDescent="0.25">
      <c r="B179" s="1143" t="s">
        <v>221</v>
      </c>
      <c r="C179" s="1143"/>
      <c r="D179" s="1143"/>
      <c r="E179" s="1143"/>
      <c r="F179" s="1143"/>
      <c r="G179" s="1151" t="s">
        <v>194</v>
      </c>
      <c r="H179" s="1151"/>
      <c r="I179" s="1151"/>
      <c r="J179" s="209"/>
      <c r="K179" s="308"/>
      <c r="L179" s="209"/>
      <c r="M179" s="279"/>
      <c r="N179" s="9"/>
      <c r="O179" s="9"/>
      <c r="P179" s="1146" t="s">
        <v>265</v>
      </c>
      <c r="Q179" s="9"/>
      <c r="R179" s="314"/>
    </row>
    <row r="180" spans="2:21" x14ac:dyDescent="0.25">
      <c r="B180" s="1143" t="s">
        <v>215</v>
      </c>
      <c r="C180" s="1143"/>
      <c r="D180" s="1143"/>
      <c r="E180" s="1143"/>
      <c r="F180" s="1143"/>
      <c r="G180" s="1151" t="s">
        <v>11</v>
      </c>
      <c r="H180" s="1151"/>
      <c r="I180" s="1151"/>
      <c r="J180" s="210"/>
      <c r="K180" s="308"/>
      <c r="L180" s="210"/>
      <c r="M180" s="279"/>
      <c r="N180" s="9"/>
      <c r="O180" s="9"/>
      <c r="P180" s="1146"/>
      <c r="Q180" s="9"/>
      <c r="R180" s="314"/>
    </row>
    <row r="181" spans="2:21" x14ac:dyDescent="0.25">
      <c r="B181" s="1143" t="s">
        <v>222</v>
      </c>
      <c r="C181" s="1131"/>
      <c r="D181" s="1131"/>
      <c r="E181" s="1131"/>
      <c r="F181" s="1131"/>
      <c r="G181" s="1151" t="s">
        <v>11</v>
      </c>
      <c r="H181" s="1151"/>
      <c r="I181" s="1151"/>
      <c r="J181" s="210"/>
      <c r="K181" s="308"/>
      <c r="L181" s="210"/>
      <c r="M181" s="279"/>
      <c r="N181" s="9"/>
      <c r="O181" s="9"/>
      <c r="P181" s="1146"/>
      <c r="Q181" s="9"/>
      <c r="R181" s="314"/>
    </row>
    <row r="182" spans="2:21" x14ac:dyDescent="0.25">
      <c r="B182" s="1143" t="s">
        <v>217</v>
      </c>
      <c r="C182" s="1143"/>
      <c r="D182" s="1143"/>
      <c r="E182" s="1143"/>
      <c r="F182" s="1143"/>
      <c r="G182" s="1151" t="s">
        <v>11</v>
      </c>
      <c r="H182" s="1151"/>
      <c r="I182" s="1151"/>
      <c r="J182" s="210"/>
      <c r="K182" s="308"/>
      <c r="L182" s="210"/>
      <c r="M182" s="279"/>
      <c r="N182" s="9"/>
      <c r="O182" s="9"/>
      <c r="P182" s="1146"/>
      <c r="Q182" s="9"/>
      <c r="R182" s="314"/>
    </row>
    <row r="183" spans="2:21" x14ac:dyDescent="0.25">
      <c r="B183" s="1143" t="s">
        <v>225</v>
      </c>
      <c r="C183" s="1143"/>
      <c r="D183" s="1143"/>
      <c r="E183" s="1143"/>
      <c r="F183" s="1143"/>
      <c r="G183" s="1151" t="s">
        <v>194</v>
      </c>
      <c r="H183" s="1151"/>
      <c r="I183" s="1151"/>
      <c r="J183" s="210"/>
      <c r="K183" s="308"/>
      <c r="L183" s="210"/>
      <c r="M183" s="279"/>
      <c r="N183" s="9"/>
      <c r="O183" s="9"/>
      <c r="P183" s="1146"/>
      <c r="Q183" s="9"/>
      <c r="R183" s="314"/>
    </row>
    <row r="184" spans="2:21" x14ac:dyDescent="0.25">
      <c r="B184" s="1143" t="s">
        <v>224</v>
      </c>
      <c r="C184" s="1143"/>
      <c r="D184" s="1143"/>
      <c r="E184" s="1143"/>
      <c r="F184" s="1143"/>
      <c r="G184" s="1151" t="s">
        <v>194</v>
      </c>
      <c r="H184" s="1151"/>
      <c r="I184" s="1151"/>
      <c r="J184" s="210"/>
      <c r="K184" s="308"/>
      <c r="L184" s="210"/>
      <c r="M184" s="279"/>
      <c r="N184" s="16" t="s">
        <v>109</v>
      </c>
      <c r="O184" s="16"/>
      <c r="P184" s="1146"/>
      <c r="Q184" s="9"/>
      <c r="R184" s="16" t="s">
        <v>111</v>
      </c>
    </row>
    <row r="185" spans="2:21" ht="16.5" thickBot="1" x14ac:dyDescent="0.3">
      <c r="B185" s="1158" t="s">
        <v>223</v>
      </c>
      <c r="C185" s="1158"/>
      <c r="D185" s="1158"/>
      <c r="E185" s="1158"/>
      <c r="F185" s="1158"/>
      <c r="G185" s="1151" t="s">
        <v>11</v>
      </c>
      <c r="H185" s="1151"/>
      <c r="I185" s="1151"/>
      <c r="J185" s="210"/>
      <c r="K185" s="308"/>
      <c r="L185" s="210"/>
      <c r="M185" s="279"/>
      <c r="N185" s="9" t="s">
        <v>110</v>
      </c>
      <c r="O185" s="9"/>
      <c r="P185" s="1147"/>
      <c r="Q185" s="9"/>
      <c r="R185" s="271" t="s">
        <v>68</v>
      </c>
    </row>
    <row r="186" spans="2:21" ht="16.5" thickBot="1" x14ac:dyDescent="0.3">
      <c r="B186" s="8"/>
      <c r="C186" s="1064" t="s">
        <v>114</v>
      </c>
      <c r="D186" s="1064"/>
      <c r="E186" s="1064"/>
      <c r="F186" s="1064"/>
      <c r="G186" s="1064"/>
      <c r="H186" s="1064"/>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1" x14ac:dyDescent="0.25">
      <c r="B187" s="284"/>
      <c r="C187" s="4"/>
      <c r="D187" s="4"/>
      <c r="E187" s="4"/>
      <c r="F187" s="4"/>
      <c r="G187" s="1156" t="s">
        <v>122</v>
      </c>
      <c r="H187" s="1156"/>
      <c r="I187" s="1156"/>
      <c r="J187" s="1156"/>
      <c r="K187" s="1156"/>
      <c r="L187" s="1156"/>
      <c r="M187" s="1156"/>
      <c r="N187" s="1156"/>
      <c r="O187" s="1156"/>
      <c r="P187" s="1156"/>
      <c r="Q187" s="1156"/>
      <c r="R187" s="1156"/>
    </row>
    <row r="188" spans="2:21" ht="4.1500000000000004" customHeight="1" x14ac:dyDescent="0.25">
      <c r="B188" s="284"/>
      <c r="C188" s="1064"/>
      <c r="D188" s="1064"/>
      <c r="E188" s="1064"/>
      <c r="F188" s="1064"/>
      <c r="G188" s="1064"/>
      <c r="H188" s="1064"/>
      <c r="I188" s="1064"/>
      <c r="J188" s="297"/>
      <c r="K188" s="310"/>
      <c r="L188" s="297"/>
      <c r="M188" s="311"/>
      <c r="N188" s="287"/>
      <c r="O188" s="287"/>
      <c r="P188" s="287"/>
      <c r="Q188" s="287"/>
      <c r="R188" s="331"/>
    </row>
    <row r="189" spans="2:21" x14ac:dyDescent="0.25">
      <c r="B189" s="5" t="s">
        <v>34</v>
      </c>
      <c r="C189" s="1064" t="s">
        <v>74</v>
      </c>
      <c r="D189" s="1064"/>
      <c r="E189" s="1064"/>
      <c r="F189" s="1064"/>
      <c r="G189" s="1064"/>
      <c r="H189" s="1064"/>
      <c r="I189" s="1064"/>
      <c r="J189" s="312"/>
      <c r="K189" s="310"/>
      <c r="L189" s="312"/>
      <c r="M189" s="311"/>
      <c r="N189" s="287"/>
      <c r="O189" s="287"/>
      <c r="P189" s="287"/>
      <c r="Q189" s="287"/>
      <c r="R189" s="331"/>
    </row>
    <row r="190" spans="2:21" x14ac:dyDescent="0.25">
      <c r="B190" s="1065"/>
      <c r="C190" s="1065"/>
      <c r="D190" s="1065"/>
      <c r="E190" s="1065"/>
      <c r="F190" s="1065"/>
      <c r="G190" s="1065"/>
      <c r="H190" s="1065"/>
      <c r="I190" s="1065"/>
      <c r="J190" s="1065"/>
      <c r="K190" s="1065"/>
      <c r="L190" s="1065"/>
      <c r="M190" s="1065"/>
      <c r="N190" s="1065"/>
      <c r="O190" s="1065"/>
      <c r="P190" s="1065"/>
      <c r="Q190" s="1065"/>
      <c r="R190" s="1065"/>
    </row>
    <row r="191" spans="2:21" ht="40.9" customHeight="1" x14ac:dyDescent="0.25">
      <c r="B191" s="1065"/>
      <c r="C191" s="1065"/>
      <c r="D191" s="1065"/>
      <c r="E191" s="1065"/>
      <c r="F191" s="1065"/>
      <c r="G191" s="1065"/>
      <c r="H191" s="1065"/>
      <c r="I191" s="1065"/>
      <c r="J191" s="1065"/>
      <c r="K191" s="1065"/>
      <c r="L191" s="1065"/>
      <c r="M191" s="1065"/>
      <c r="N191" s="1065"/>
      <c r="O191" s="1065"/>
      <c r="P191" s="1065"/>
      <c r="Q191" s="1065"/>
      <c r="R191" s="1065"/>
    </row>
    <row r="192" spans="2:21"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429"/>
    </row>
    <row r="193" spans="2:18" ht="21.6" customHeight="1" x14ac:dyDescent="0.25">
      <c r="B193" s="330" t="s">
        <v>205</v>
      </c>
      <c r="C193" s="1154"/>
      <c r="D193" s="1154"/>
      <c r="E193" s="1154"/>
      <c r="F193" s="1154"/>
      <c r="G193" s="1154"/>
      <c r="H193" s="1154"/>
      <c r="I193" s="1154"/>
      <c r="J193" s="1154"/>
      <c r="K193" s="1154"/>
      <c r="L193" s="295"/>
      <c r="M193" s="295"/>
      <c r="N193" s="295"/>
      <c r="O193" s="295"/>
      <c r="P193" s="295"/>
      <c r="Q193" s="295"/>
      <c r="R193" s="295"/>
    </row>
    <row r="194" spans="2:18" ht="18" customHeight="1" x14ac:dyDescent="0.25">
      <c r="B194" s="330" t="s">
        <v>3</v>
      </c>
      <c r="C194" s="1155"/>
      <c r="D194" s="1155"/>
      <c r="E194" s="1155"/>
      <c r="F194" s="1155"/>
      <c r="G194" s="1155"/>
      <c r="H194" s="16"/>
      <c r="I194" s="296" t="s">
        <v>103</v>
      </c>
      <c r="J194" s="371">
        <f>Input!$C$9</f>
        <v>2023</v>
      </c>
      <c r="K194" s="296" t="s">
        <v>103</v>
      </c>
      <c r="L194" s="6">
        <f>J194-1</f>
        <v>2022</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3" t="s">
        <v>221</v>
      </c>
      <c r="C196" s="1143"/>
      <c r="D196" s="1143"/>
      <c r="E196" s="1143"/>
      <c r="F196" s="1143"/>
      <c r="G196" s="1151" t="s">
        <v>194</v>
      </c>
      <c r="H196" s="1151"/>
      <c r="I196" s="1151"/>
      <c r="J196" s="209"/>
      <c r="K196" s="308"/>
      <c r="L196" s="209"/>
      <c r="M196" s="279"/>
      <c r="N196" s="9"/>
      <c r="O196" s="9"/>
      <c r="P196" s="1146" t="s">
        <v>265</v>
      </c>
      <c r="Q196" s="9"/>
      <c r="R196" s="314"/>
    </row>
    <row r="197" spans="2:18" x14ac:dyDescent="0.25">
      <c r="B197" s="1143" t="s">
        <v>215</v>
      </c>
      <c r="C197" s="1143"/>
      <c r="D197" s="1143"/>
      <c r="E197" s="1143"/>
      <c r="F197" s="1143"/>
      <c r="G197" s="1151" t="s">
        <v>11</v>
      </c>
      <c r="H197" s="1151"/>
      <c r="I197" s="1151"/>
      <c r="J197" s="210"/>
      <c r="K197" s="308"/>
      <c r="L197" s="210"/>
      <c r="M197" s="279"/>
      <c r="N197" s="9"/>
      <c r="O197" s="9"/>
      <c r="P197" s="1146"/>
      <c r="Q197" s="9"/>
      <c r="R197" s="314"/>
    </row>
    <row r="198" spans="2:18" x14ac:dyDescent="0.25">
      <c r="B198" s="1143" t="s">
        <v>222</v>
      </c>
      <c r="C198" s="1131"/>
      <c r="D198" s="1131"/>
      <c r="E198" s="1131"/>
      <c r="F198" s="1131"/>
      <c r="G198" s="1151" t="s">
        <v>11</v>
      </c>
      <c r="H198" s="1151"/>
      <c r="I198" s="1151"/>
      <c r="J198" s="210"/>
      <c r="K198" s="308"/>
      <c r="L198" s="210"/>
      <c r="M198" s="279"/>
      <c r="N198" s="9"/>
      <c r="O198" s="9"/>
      <c r="P198" s="1146"/>
      <c r="Q198" s="9"/>
      <c r="R198" s="314"/>
    </row>
    <row r="199" spans="2:18" x14ac:dyDescent="0.25">
      <c r="B199" s="1143" t="s">
        <v>217</v>
      </c>
      <c r="C199" s="1143"/>
      <c r="D199" s="1143"/>
      <c r="E199" s="1143"/>
      <c r="F199" s="1143"/>
      <c r="G199" s="1151" t="s">
        <v>11</v>
      </c>
      <c r="H199" s="1151"/>
      <c r="I199" s="1151"/>
      <c r="J199" s="210"/>
      <c r="K199" s="308"/>
      <c r="L199" s="210"/>
      <c r="M199" s="279"/>
      <c r="N199" s="9"/>
      <c r="O199" s="9"/>
      <c r="P199" s="1146"/>
      <c r="Q199" s="9"/>
      <c r="R199" s="314"/>
    </row>
    <row r="200" spans="2:18" x14ac:dyDescent="0.25">
      <c r="B200" s="1143" t="s">
        <v>225</v>
      </c>
      <c r="C200" s="1143"/>
      <c r="D200" s="1143"/>
      <c r="E200" s="1143"/>
      <c r="F200" s="1143"/>
      <c r="G200" s="1151" t="s">
        <v>194</v>
      </c>
      <c r="H200" s="1151"/>
      <c r="I200" s="1151"/>
      <c r="J200" s="210"/>
      <c r="K200" s="308"/>
      <c r="L200" s="210"/>
      <c r="M200" s="279"/>
      <c r="N200" s="9"/>
      <c r="O200" s="9"/>
      <c r="P200" s="1146"/>
      <c r="Q200" s="9"/>
      <c r="R200" s="314"/>
    </row>
    <row r="201" spans="2:18" x14ac:dyDescent="0.25">
      <c r="B201" s="1143" t="s">
        <v>224</v>
      </c>
      <c r="C201" s="1143"/>
      <c r="D201" s="1143"/>
      <c r="E201" s="1143"/>
      <c r="F201" s="1143"/>
      <c r="G201" s="1151" t="s">
        <v>194</v>
      </c>
      <c r="H201" s="1151"/>
      <c r="I201" s="1151"/>
      <c r="J201" s="210"/>
      <c r="K201" s="308"/>
      <c r="L201" s="210"/>
      <c r="M201" s="279"/>
      <c r="N201" s="16" t="s">
        <v>109</v>
      </c>
      <c r="O201" s="16"/>
      <c r="P201" s="1146"/>
      <c r="Q201" s="9"/>
      <c r="R201" s="16" t="s">
        <v>111</v>
      </c>
    </row>
    <row r="202" spans="2:18" ht="16.5" thickBot="1" x14ac:dyDescent="0.3">
      <c r="B202" s="1158" t="s">
        <v>223</v>
      </c>
      <c r="C202" s="1158"/>
      <c r="D202" s="1158"/>
      <c r="E202" s="1158"/>
      <c r="F202" s="1158"/>
      <c r="G202" s="1151" t="s">
        <v>11</v>
      </c>
      <c r="H202" s="1151"/>
      <c r="I202" s="1151"/>
      <c r="J202" s="210"/>
      <c r="K202" s="308"/>
      <c r="L202" s="210"/>
      <c r="M202" s="279"/>
      <c r="N202" s="9" t="s">
        <v>110</v>
      </c>
      <c r="O202" s="9"/>
      <c r="P202" s="1147"/>
      <c r="Q202" s="9"/>
      <c r="R202" s="271" t="s">
        <v>68</v>
      </c>
    </row>
    <row r="203" spans="2:18" ht="16.5" thickBot="1" x14ac:dyDescent="0.3">
      <c r="B203" s="8"/>
      <c r="C203" s="1064" t="s">
        <v>114</v>
      </c>
      <c r="D203" s="1064"/>
      <c r="E203" s="1064"/>
      <c r="F203" s="1064"/>
      <c r="G203" s="1064"/>
      <c r="H203" s="1064"/>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6" t="s">
        <v>122</v>
      </c>
      <c r="H204" s="1156"/>
      <c r="I204" s="1156"/>
      <c r="J204" s="1156"/>
      <c r="K204" s="1156"/>
      <c r="L204" s="1156"/>
      <c r="M204" s="1156"/>
      <c r="N204" s="1156"/>
      <c r="O204" s="1156"/>
      <c r="P204" s="1156"/>
      <c r="Q204" s="1156"/>
      <c r="R204" s="1156"/>
    </row>
    <row r="205" spans="2:18" ht="4.1500000000000004" customHeight="1" x14ac:dyDescent="0.25">
      <c r="B205" s="535"/>
      <c r="C205" s="1153"/>
      <c r="D205" s="1153"/>
      <c r="E205" s="1153"/>
      <c r="F205" s="1153"/>
      <c r="G205" s="1153"/>
      <c r="H205" s="1153"/>
      <c r="I205" s="1153"/>
      <c r="J205" s="546"/>
      <c r="K205" s="543"/>
      <c r="L205" s="546"/>
      <c r="M205" s="544"/>
      <c r="N205" s="538"/>
      <c r="O205" s="538"/>
      <c r="P205" s="538"/>
      <c r="Q205" s="538"/>
      <c r="R205" s="545"/>
    </row>
    <row r="206" spans="2:18" x14ac:dyDescent="0.25">
      <c r="B206" s="5" t="s">
        <v>34</v>
      </c>
      <c r="C206" s="1064" t="s">
        <v>74</v>
      </c>
      <c r="D206" s="1064"/>
      <c r="E206" s="1064"/>
      <c r="F206" s="1064"/>
      <c r="G206" s="1064"/>
      <c r="H206" s="1064"/>
      <c r="I206" s="1064"/>
      <c r="J206" s="312"/>
      <c r="K206" s="310"/>
      <c r="L206" s="312"/>
      <c r="M206" s="311"/>
      <c r="N206" s="287"/>
      <c r="O206" s="287"/>
      <c r="P206" s="287"/>
      <c r="Q206" s="287"/>
      <c r="R206" s="331"/>
    </row>
    <row r="207" spans="2:18" x14ac:dyDescent="0.25">
      <c r="B207" s="1065"/>
      <c r="C207" s="1065"/>
      <c r="D207" s="1065"/>
      <c r="E207" s="1065"/>
      <c r="F207" s="1065"/>
      <c r="G207" s="1065"/>
      <c r="H207" s="1065"/>
      <c r="I207" s="1065"/>
      <c r="J207" s="1065"/>
      <c r="K207" s="1065"/>
      <c r="L207" s="1065"/>
      <c r="M207" s="1065"/>
      <c r="N207" s="1065"/>
      <c r="O207" s="1065"/>
      <c r="P207" s="1065"/>
      <c r="Q207" s="1065"/>
      <c r="R207" s="1065"/>
    </row>
    <row r="208" spans="2:18" ht="40.9" customHeight="1" x14ac:dyDescent="0.25">
      <c r="B208" s="1065"/>
      <c r="C208" s="1065"/>
      <c r="D208" s="1065"/>
      <c r="E208" s="1065"/>
      <c r="F208" s="1065"/>
      <c r="G208" s="1065"/>
      <c r="H208" s="1065"/>
      <c r="I208" s="1065"/>
      <c r="J208" s="1065"/>
      <c r="K208" s="1065"/>
      <c r="L208" s="1065"/>
      <c r="M208" s="1065"/>
      <c r="N208" s="1065"/>
      <c r="O208" s="1065"/>
      <c r="P208" s="1065"/>
      <c r="Q208" s="1065"/>
      <c r="R208" s="1065"/>
    </row>
    <row r="209" spans="2:19" s="332" customFormat="1" x14ac:dyDescent="0.25">
      <c r="R209" s="564"/>
      <c r="S209" s="292"/>
    </row>
    <row r="210" spans="2:19" s="332" customFormat="1" x14ac:dyDescent="0.25">
      <c r="R210" s="564" t="s">
        <v>247</v>
      </c>
      <c r="S210" s="292"/>
    </row>
    <row r="211" spans="2:19" s="608" customFormat="1" x14ac:dyDescent="0.25">
      <c r="J211" s="608">
        <f t="shared" ref="J211:P211" si="0">SUM(J16,J33,J50,J67,J84,J101,J118,J135,J152,J169,J186,J203)</f>
        <v>0</v>
      </c>
      <c r="L211" s="608">
        <f t="shared" si="0"/>
        <v>0</v>
      </c>
      <c r="M211" s="608">
        <f t="shared" si="0"/>
        <v>0</v>
      </c>
      <c r="P211" s="608">
        <f t="shared" si="0"/>
        <v>0</v>
      </c>
      <c r="R211" s="608">
        <f>SUM(R16,R33,R50,R67,R84,R101,R118,R135,R152,R169,R186,R203)</f>
        <v>0</v>
      </c>
      <c r="S211" s="609"/>
    </row>
    <row r="212" spans="2:19" s="332" customFormat="1" x14ac:dyDescent="0.25">
      <c r="R212" s="564"/>
      <c r="S212" s="292"/>
    </row>
    <row r="213" spans="2:19" x14ac:dyDescent="0.25">
      <c r="B213" s="195"/>
      <c r="C213" s="195"/>
      <c r="D213" s="195"/>
      <c r="E213" s="195"/>
      <c r="F213" s="195"/>
      <c r="G213" s="195"/>
      <c r="H213" s="195"/>
      <c r="I213" s="195"/>
      <c r="J213" s="195"/>
      <c r="K213" s="195"/>
      <c r="L213" s="195"/>
      <c r="M213" s="195"/>
      <c r="N213" s="195"/>
      <c r="O213" s="195"/>
      <c r="P213" s="195"/>
      <c r="Q213" s="195"/>
      <c r="R213" s="444"/>
    </row>
    <row r="214" spans="2:19" x14ac:dyDescent="0.25">
      <c r="B214" s="195"/>
      <c r="C214" s="195"/>
      <c r="D214" s="195"/>
      <c r="E214" s="195"/>
      <c r="F214" s="195"/>
      <c r="G214" s="195"/>
      <c r="H214" s="195"/>
      <c r="I214" s="195"/>
      <c r="J214" s="195"/>
      <c r="K214" s="195"/>
      <c r="L214" s="195"/>
      <c r="M214" s="195"/>
      <c r="N214" s="195"/>
      <c r="O214" s="195"/>
      <c r="P214" s="195"/>
      <c r="Q214" s="195"/>
      <c r="R214" s="444"/>
    </row>
    <row r="215" spans="2:19" x14ac:dyDescent="0.25">
      <c r="B215" s="195"/>
      <c r="C215" s="195"/>
      <c r="D215" s="195"/>
      <c r="E215" s="195"/>
      <c r="F215" s="195"/>
      <c r="G215" s="195"/>
      <c r="H215" s="195"/>
      <c r="I215" s="195"/>
      <c r="J215" s="195"/>
      <c r="K215" s="195"/>
      <c r="L215" s="195"/>
      <c r="M215" s="195"/>
      <c r="N215" s="195"/>
      <c r="O215" s="195"/>
      <c r="P215" s="195"/>
      <c r="Q215" s="195"/>
      <c r="R215" s="444"/>
    </row>
    <row r="216" spans="2:19" s="332" customFormat="1" x14ac:dyDescent="0.25">
      <c r="B216" s="332">
        <f>C6</f>
        <v>0</v>
      </c>
      <c r="C216" s="332">
        <f>C7</f>
        <v>0</v>
      </c>
      <c r="E216" s="496" t="str">
        <f>J16</f>
        <v/>
      </c>
      <c r="F216" s="496"/>
      <c r="G216" s="496" t="str">
        <f t="shared" ref="G216:N216" si="1">L16</f>
        <v/>
      </c>
      <c r="H216" s="496">
        <f t="shared" si="1"/>
        <v>0</v>
      </c>
      <c r="I216" s="496" t="str">
        <f t="shared" si="1"/>
        <v/>
      </c>
      <c r="J216" s="496">
        <f t="shared" si="1"/>
        <v>0</v>
      </c>
      <c r="K216" s="496">
        <f t="shared" si="1"/>
        <v>0</v>
      </c>
      <c r="L216" s="496">
        <f t="shared" si="1"/>
        <v>0</v>
      </c>
      <c r="M216" s="496" t="str">
        <f t="shared" si="1"/>
        <v/>
      </c>
      <c r="N216" s="496">
        <f t="shared" si="1"/>
        <v>0</v>
      </c>
      <c r="R216" s="564">
        <f>B20</f>
        <v>0</v>
      </c>
      <c r="S216" s="292"/>
    </row>
    <row r="217" spans="2:19" s="332" customFormat="1" x14ac:dyDescent="0.25">
      <c r="B217" s="332">
        <f>C23</f>
        <v>0</v>
      </c>
      <c r="C217" s="332">
        <f>C24</f>
        <v>0</v>
      </c>
      <c r="E217" s="496" t="str">
        <f>J33</f>
        <v/>
      </c>
      <c r="F217" s="496"/>
      <c r="G217" s="496" t="str">
        <f t="shared" ref="G217:N217" si="2">L33</f>
        <v/>
      </c>
      <c r="H217" s="496">
        <f t="shared" si="2"/>
        <v>0</v>
      </c>
      <c r="I217" s="496" t="str">
        <f t="shared" si="2"/>
        <v/>
      </c>
      <c r="J217" s="496">
        <f t="shared" si="2"/>
        <v>0</v>
      </c>
      <c r="K217" s="496">
        <f t="shared" si="2"/>
        <v>0</v>
      </c>
      <c r="L217" s="496">
        <f t="shared" si="2"/>
        <v>0</v>
      </c>
      <c r="M217" s="496" t="str">
        <f t="shared" si="2"/>
        <v/>
      </c>
      <c r="N217" s="496">
        <f t="shared" si="2"/>
        <v>0</v>
      </c>
      <c r="R217" s="564">
        <f>B37</f>
        <v>0</v>
      </c>
      <c r="S217" s="292"/>
    </row>
    <row r="218" spans="2:19" s="332" customFormat="1" x14ac:dyDescent="0.25">
      <c r="B218" s="332">
        <f>C40</f>
        <v>0</v>
      </c>
      <c r="C218" s="332">
        <f>C41</f>
        <v>0</v>
      </c>
      <c r="E218" s="496" t="str">
        <f>J50</f>
        <v/>
      </c>
      <c r="F218" s="496"/>
      <c r="G218" s="496" t="str">
        <f t="shared" ref="G218:N218" si="3">L50</f>
        <v/>
      </c>
      <c r="H218" s="496">
        <f t="shared" si="3"/>
        <v>0</v>
      </c>
      <c r="I218" s="496" t="str">
        <f t="shared" si="3"/>
        <v/>
      </c>
      <c r="J218" s="496">
        <f t="shared" si="3"/>
        <v>0</v>
      </c>
      <c r="K218" s="496">
        <f t="shared" si="3"/>
        <v>0</v>
      </c>
      <c r="L218" s="496">
        <f t="shared" si="3"/>
        <v>0</v>
      </c>
      <c r="M218" s="496" t="str">
        <f t="shared" si="3"/>
        <v/>
      </c>
      <c r="N218" s="496">
        <f t="shared" si="3"/>
        <v>0</v>
      </c>
      <c r="R218" s="564">
        <f>B54</f>
        <v>0</v>
      </c>
      <c r="S218" s="292"/>
    </row>
    <row r="219" spans="2:19" s="332" customFormat="1" x14ac:dyDescent="0.25">
      <c r="B219" s="332">
        <f>C57</f>
        <v>0</v>
      </c>
      <c r="C219" s="332">
        <f>C58</f>
        <v>0</v>
      </c>
      <c r="E219" s="496" t="str">
        <f>J67</f>
        <v/>
      </c>
      <c r="F219" s="496"/>
      <c r="G219" s="496" t="str">
        <f t="shared" ref="G219:N219" si="4">L67</f>
        <v/>
      </c>
      <c r="H219" s="496">
        <f t="shared" si="4"/>
        <v>0</v>
      </c>
      <c r="I219" s="496" t="str">
        <f t="shared" si="4"/>
        <v/>
      </c>
      <c r="J219" s="496">
        <f t="shared" si="4"/>
        <v>0</v>
      </c>
      <c r="K219" s="496">
        <f t="shared" si="4"/>
        <v>0</v>
      </c>
      <c r="L219" s="496">
        <f t="shared" si="4"/>
        <v>0</v>
      </c>
      <c r="M219" s="496" t="str">
        <f t="shared" si="4"/>
        <v/>
      </c>
      <c r="N219" s="496">
        <f t="shared" si="4"/>
        <v>0</v>
      </c>
      <c r="R219" s="564">
        <f>B71</f>
        <v>0</v>
      </c>
      <c r="S219" s="292"/>
    </row>
    <row r="220" spans="2:19" s="332" customFormat="1" x14ac:dyDescent="0.25">
      <c r="B220" s="332">
        <f>C74</f>
        <v>0</v>
      </c>
      <c r="C220" s="332">
        <f>C75</f>
        <v>0</v>
      </c>
      <c r="E220" s="496" t="str">
        <f>J84</f>
        <v/>
      </c>
      <c r="F220" s="496"/>
      <c r="G220" s="496" t="str">
        <f t="shared" ref="G220:N220" si="5">L84</f>
        <v/>
      </c>
      <c r="H220" s="496">
        <f t="shared" si="5"/>
        <v>0</v>
      </c>
      <c r="I220" s="496" t="str">
        <f t="shared" si="5"/>
        <v/>
      </c>
      <c r="J220" s="496">
        <f t="shared" si="5"/>
        <v>0</v>
      </c>
      <c r="K220" s="496">
        <f t="shared" si="5"/>
        <v>0</v>
      </c>
      <c r="L220" s="496">
        <f t="shared" si="5"/>
        <v>0</v>
      </c>
      <c r="M220" s="496" t="str">
        <f t="shared" si="5"/>
        <v/>
      </c>
      <c r="N220" s="496">
        <f t="shared" si="5"/>
        <v>0</v>
      </c>
      <c r="R220" s="564">
        <f>B88</f>
        <v>0</v>
      </c>
      <c r="S220" s="292"/>
    </row>
    <row r="221" spans="2:19" s="332" customFormat="1" x14ac:dyDescent="0.25">
      <c r="B221" s="332">
        <f>C91</f>
        <v>0</v>
      </c>
      <c r="C221" s="332">
        <f>C92</f>
        <v>0</v>
      </c>
      <c r="E221" s="496" t="str">
        <f>J101</f>
        <v/>
      </c>
      <c r="F221" s="496"/>
      <c r="G221" s="496" t="str">
        <f t="shared" ref="G221:N221" si="6">L101</f>
        <v/>
      </c>
      <c r="H221" s="496">
        <f t="shared" si="6"/>
        <v>0</v>
      </c>
      <c r="I221" s="496" t="str">
        <f t="shared" si="6"/>
        <v/>
      </c>
      <c r="J221" s="496">
        <f t="shared" si="6"/>
        <v>0</v>
      </c>
      <c r="K221" s="496">
        <f t="shared" si="6"/>
        <v>0</v>
      </c>
      <c r="L221" s="496">
        <f t="shared" si="6"/>
        <v>0</v>
      </c>
      <c r="M221" s="496" t="str">
        <f t="shared" si="6"/>
        <v/>
      </c>
      <c r="N221" s="496">
        <f t="shared" si="6"/>
        <v>0</v>
      </c>
      <c r="R221" s="564">
        <f>B105</f>
        <v>0</v>
      </c>
      <c r="S221" s="292"/>
    </row>
    <row r="222" spans="2:19" s="332" customFormat="1" x14ac:dyDescent="0.25">
      <c r="B222" s="332">
        <f>C108</f>
        <v>0</v>
      </c>
      <c r="C222" s="332">
        <f>C109</f>
        <v>0</v>
      </c>
      <c r="E222" s="496" t="str">
        <f>J118</f>
        <v/>
      </c>
      <c r="F222" s="496"/>
      <c r="G222" s="496" t="str">
        <f t="shared" ref="G222:N222" si="7">L118</f>
        <v/>
      </c>
      <c r="H222" s="496">
        <f t="shared" si="7"/>
        <v>0</v>
      </c>
      <c r="I222" s="496" t="str">
        <f t="shared" si="7"/>
        <v/>
      </c>
      <c r="J222" s="496">
        <f t="shared" si="7"/>
        <v>0</v>
      </c>
      <c r="K222" s="496">
        <f t="shared" si="7"/>
        <v>0</v>
      </c>
      <c r="L222" s="496">
        <f t="shared" si="7"/>
        <v>0</v>
      </c>
      <c r="M222" s="496" t="str">
        <f t="shared" si="7"/>
        <v/>
      </c>
      <c r="N222" s="496">
        <f t="shared" si="7"/>
        <v>0</v>
      </c>
      <c r="R222" s="564">
        <f>B122</f>
        <v>0</v>
      </c>
      <c r="S222" s="292"/>
    </row>
    <row r="223" spans="2:19" s="332" customFormat="1" x14ac:dyDescent="0.25">
      <c r="B223" s="332">
        <f>C125</f>
        <v>0</v>
      </c>
      <c r="C223" s="332">
        <f>C126</f>
        <v>0</v>
      </c>
      <c r="E223" s="496" t="str">
        <f>J135</f>
        <v/>
      </c>
      <c r="F223" s="496"/>
      <c r="G223" s="496" t="str">
        <f t="shared" ref="G223:N223" si="8">L135</f>
        <v/>
      </c>
      <c r="H223" s="496">
        <f t="shared" si="8"/>
        <v>0</v>
      </c>
      <c r="I223" s="496" t="str">
        <f t="shared" si="8"/>
        <v/>
      </c>
      <c r="J223" s="496">
        <f t="shared" si="8"/>
        <v>0</v>
      </c>
      <c r="K223" s="496">
        <f t="shared" si="8"/>
        <v>0</v>
      </c>
      <c r="L223" s="496">
        <f t="shared" si="8"/>
        <v>0</v>
      </c>
      <c r="M223" s="496" t="str">
        <f t="shared" si="8"/>
        <v/>
      </c>
      <c r="N223" s="496">
        <f t="shared" si="8"/>
        <v>0</v>
      </c>
      <c r="R223" s="564">
        <f>B139</f>
        <v>0</v>
      </c>
      <c r="S223" s="292"/>
    </row>
    <row r="224" spans="2:19" s="332" customFormat="1" x14ac:dyDescent="0.25">
      <c r="B224" s="332">
        <f>C142</f>
        <v>0</v>
      </c>
      <c r="C224" s="332">
        <f>C143</f>
        <v>0</v>
      </c>
      <c r="E224" s="496" t="str">
        <f>J152</f>
        <v/>
      </c>
      <c r="F224" s="496"/>
      <c r="G224" s="496" t="str">
        <f t="shared" ref="G224:N224" si="9">L152</f>
        <v/>
      </c>
      <c r="H224" s="496">
        <f t="shared" si="9"/>
        <v>0</v>
      </c>
      <c r="I224" s="496" t="str">
        <f t="shared" si="9"/>
        <v/>
      </c>
      <c r="J224" s="496">
        <f t="shared" si="9"/>
        <v>0</v>
      </c>
      <c r="K224" s="496">
        <f t="shared" si="9"/>
        <v>0</v>
      </c>
      <c r="L224" s="496">
        <f t="shared" si="9"/>
        <v>0</v>
      </c>
      <c r="M224" s="496" t="str">
        <f t="shared" si="9"/>
        <v/>
      </c>
      <c r="N224" s="496">
        <f t="shared" si="9"/>
        <v>0</v>
      </c>
      <c r="R224" s="564">
        <f>B156</f>
        <v>0</v>
      </c>
      <c r="S224" s="292"/>
    </row>
    <row r="225" spans="2:19" s="332" customFormat="1" x14ac:dyDescent="0.25">
      <c r="B225" s="332">
        <f>C159</f>
        <v>0</v>
      </c>
      <c r="C225" s="332">
        <f>C160</f>
        <v>0</v>
      </c>
      <c r="E225" s="496" t="str">
        <f>J169</f>
        <v/>
      </c>
      <c r="F225" s="496"/>
      <c r="G225" s="496" t="str">
        <f t="shared" ref="G225:N225" si="10">L169</f>
        <v/>
      </c>
      <c r="H225" s="496">
        <f t="shared" si="10"/>
        <v>0</v>
      </c>
      <c r="I225" s="496" t="str">
        <f t="shared" si="10"/>
        <v/>
      </c>
      <c r="J225" s="496">
        <f t="shared" si="10"/>
        <v>0</v>
      </c>
      <c r="K225" s="496">
        <f t="shared" si="10"/>
        <v>0</v>
      </c>
      <c r="L225" s="496">
        <f t="shared" si="10"/>
        <v>0</v>
      </c>
      <c r="M225" s="496" t="str">
        <f t="shared" si="10"/>
        <v/>
      </c>
      <c r="N225" s="496">
        <f t="shared" si="10"/>
        <v>0</v>
      </c>
      <c r="R225" s="564">
        <f>B173</f>
        <v>0</v>
      </c>
      <c r="S225" s="292"/>
    </row>
    <row r="226" spans="2:19" s="332" customFormat="1" x14ac:dyDescent="0.25">
      <c r="B226" s="332">
        <f>C176</f>
        <v>0</v>
      </c>
      <c r="C226" s="332">
        <f>C177</f>
        <v>0</v>
      </c>
      <c r="E226" s="496" t="str">
        <f>J186</f>
        <v/>
      </c>
      <c r="F226" s="496"/>
      <c r="G226" s="496" t="str">
        <f t="shared" ref="G226:N226" si="11">L186</f>
        <v/>
      </c>
      <c r="H226" s="496">
        <f t="shared" si="11"/>
        <v>0</v>
      </c>
      <c r="I226" s="496" t="str">
        <f t="shared" si="11"/>
        <v/>
      </c>
      <c r="J226" s="496">
        <f t="shared" si="11"/>
        <v>0</v>
      </c>
      <c r="K226" s="496">
        <f t="shared" si="11"/>
        <v>0</v>
      </c>
      <c r="L226" s="496">
        <f t="shared" si="11"/>
        <v>0</v>
      </c>
      <c r="M226" s="496" t="str">
        <f t="shared" si="11"/>
        <v/>
      </c>
      <c r="N226" s="496">
        <f t="shared" si="11"/>
        <v>0</v>
      </c>
      <c r="R226" s="564">
        <f>B190</f>
        <v>0</v>
      </c>
      <c r="S226" s="292"/>
    </row>
    <row r="227" spans="2:19" s="332" customFormat="1" x14ac:dyDescent="0.25">
      <c r="B227" s="332">
        <f>C193</f>
        <v>0</v>
      </c>
      <c r="C227" s="332">
        <f>C194</f>
        <v>0</v>
      </c>
      <c r="E227" s="496" t="str">
        <f>J203</f>
        <v/>
      </c>
      <c r="F227" s="496"/>
      <c r="G227" s="496" t="str">
        <f>L203</f>
        <v/>
      </c>
      <c r="H227" s="496">
        <f t="shared" ref="H227:M227" si="12">M203</f>
        <v>0</v>
      </c>
      <c r="I227" s="496" t="str">
        <f t="shared" si="12"/>
        <v/>
      </c>
      <c r="J227" s="496">
        <f>O203</f>
        <v>0</v>
      </c>
      <c r="K227" s="496">
        <f t="shared" si="12"/>
        <v>0</v>
      </c>
      <c r="L227" s="496">
        <f t="shared" si="12"/>
        <v>0</v>
      </c>
      <c r="M227" s="496" t="str">
        <f t="shared" si="12"/>
        <v/>
      </c>
      <c r="N227" s="496">
        <f>S203</f>
        <v>0</v>
      </c>
      <c r="R227" s="564">
        <f>B207</f>
        <v>0</v>
      </c>
      <c r="S227" s="292"/>
    </row>
    <row r="228" spans="2:19" s="332" customFormat="1" x14ac:dyDescent="0.25">
      <c r="R228" s="564"/>
      <c r="S228" s="292"/>
    </row>
    <row r="229" spans="2:19" s="332" customFormat="1" x14ac:dyDescent="0.25">
      <c r="R229" s="564"/>
      <c r="S229" s="292"/>
    </row>
    <row r="230" spans="2:19" s="332" customFormat="1" x14ac:dyDescent="0.25">
      <c r="R230" s="564"/>
      <c r="S230" s="292"/>
    </row>
    <row r="231" spans="2:19" s="332" customFormat="1" x14ac:dyDescent="0.25">
      <c r="R231" s="564"/>
      <c r="S231" s="292"/>
    </row>
    <row r="232" spans="2:19" s="332" customFormat="1" x14ac:dyDescent="0.25">
      <c r="R232" s="564"/>
      <c r="S232" s="292"/>
    </row>
    <row r="233" spans="2:19" s="332" customFormat="1" x14ac:dyDescent="0.25">
      <c r="R233" s="564"/>
      <c r="S233" s="292"/>
    </row>
    <row r="234" spans="2:19" s="332" customFormat="1" x14ac:dyDescent="0.25">
      <c r="R234" s="564"/>
      <c r="S234" s="292"/>
    </row>
    <row r="235" spans="2:19" s="332" customFormat="1" x14ac:dyDescent="0.25">
      <c r="R235" s="564"/>
      <c r="S235" s="292"/>
    </row>
    <row r="236" spans="2:19" s="332" customFormat="1" x14ac:dyDescent="0.25">
      <c r="R236" s="564"/>
      <c r="S236" s="292"/>
    </row>
    <row r="237" spans="2:19" s="332" customFormat="1" x14ac:dyDescent="0.25">
      <c r="R237" s="564"/>
      <c r="S237" s="292"/>
    </row>
    <row r="238" spans="2:19" s="332" customFormat="1" x14ac:dyDescent="0.25">
      <c r="R238" s="564"/>
      <c r="S238" s="292"/>
    </row>
    <row r="239" spans="2:19" s="332" customFormat="1" x14ac:dyDescent="0.25">
      <c r="R239" s="564"/>
      <c r="S239"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C171:I171"/>
    <mergeCell ref="C172:I172"/>
    <mergeCell ref="B173:R174"/>
    <mergeCell ref="B167:F167"/>
    <mergeCell ref="G167:I167"/>
    <mergeCell ref="B168:F168"/>
    <mergeCell ref="G168:I168"/>
    <mergeCell ref="C169:H169"/>
    <mergeCell ref="G170:R170"/>
    <mergeCell ref="B162:F162"/>
    <mergeCell ref="G162:I162"/>
    <mergeCell ref="B163:F163"/>
    <mergeCell ref="G163:I163"/>
    <mergeCell ref="P162:P168"/>
    <mergeCell ref="B164:F164"/>
    <mergeCell ref="G164:I164"/>
    <mergeCell ref="B165:F165"/>
    <mergeCell ref="G165:I165"/>
    <mergeCell ref="B166:F166"/>
    <mergeCell ref="G166:I166"/>
    <mergeCell ref="G150:I150"/>
    <mergeCell ref="B151:F151"/>
    <mergeCell ref="G151:I151"/>
    <mergeCell ref="C152:H152"/>
    <mergeCell ref="G153:R153"/>
    <mergeCell ref="C154:I154"/>
    <mergeCell ref="C155:I155"/>
    <mergeCell ref="P145:P151"/>
    <mergeCell ref="B156:R157"/>
    <mergeCell ref="B145:F145"/>
    <mergeCell ref="G145:I145"/>
    <mergeCell ref="B146:F146"/>
    <mergeCell ref="C126:G126"/>
    <mergeCell ref="B128:F128"/>
    <mergeCell ref="C135:H135"/>
    <mergeCell ref="G115:I115"/>
    <mergeCell ref="B116:F116"/>
    <mergeCell ref="G116:I116"/>
    <mergeCell ref="B117:F117"/>
    <mergeCell ref="G117:I117"/>
    <mergeCell ref="C118:H118"/>
    <mergeCell ref="B129:F129"/>
    <mergeCell ref="G119:R119"/>
    <mergeCell ref="C120:I120"/>
    <mergeCell ref="C121:I121"/>
    <mergeCell ref="B122:R123"/>
    <mergeCell ref="C125:K125"/>
    <mergeCell ref="B131:F131"/>
    <mergeCell ref="G131:I131"/>
    <mergeCell ref="B132:F132"/>
    <mergeCell ref="B133:F133"/>
    <mergeCell ref="G133:I133"/>
    <mergeCell ref="B134:F134"/>
    <mergeCell ref="G134:I134"/>
    <mergeCell ref="P128:P134"/>
    <mergeCell ref="G128:I128"/>
    <mergeCell ref="B111:F111"/>
    <mergeCell ref="G111:I111"/>
    <mergeCell ref="B112:F112"/>
    <mergeCell ref="G112:I112"/>
    <mergeCell ref="P111:P117"/>
    <mergeCell ref="B113:F113"/>
    <mergeCell ref="G113:I113"/>
    <mergeCell ref="B114:F114"/>
    <mergeCell ref="G114:I114"/>
    <mergeCell ref="B115:F115"/>
    <mergeCell ref="C103:I103"/>
    <mergeCell ref="C104:I104"/>
    <mergeCell ref="P94:P100"/>
    <mergeCell ref="B105:R106"/>
    <mergeCell ref="C108:K108"/>
    <mergeCell ref="C109:G109"/>
    <mergeCell ref="B99:F99"/>
    <mergeCell ref="G99:I99"/>
    <mergeCell ref="B100:F100"/>
    <mergeCell ref="G100:I100"/>
    <mergeCell ref="B95:F95"/>
    <mergeCell ref="G95:I95"/>
    <mergeCell ref="C101:H101"/>
    <mergeCell ref="G102:R102"/>
    <mergeCell ref="B96:F96"/>
    <mergeCell ref="G96:I96"/>
    <mergeCell ref="B97:F97"/>
    <mergeCell ref="G97:I97"/>
    <mergeCell ref="B98:F98"/>
    <mergeCell ref="G98:I98"/>
    <mergeCell ref="C84:H84"/>
    <mergeCell ref="G85:R85"/>
    <mergeCell ref="C86:I86"/>
    <mergeCell ref="C87:I87"/>
    <mergeCell ref="B88:R89"/>
    <mergeCell ref="C91:K91"/>
    <mergeCell ref="C92:G92"/>
    <mergeCell ref="B94:F94"/>
    <mergeCell ref="G94:I94"/>
    <mergeCell ref="C67:H67"/>
    <mergeCell ref="G68:R68"/>
    <mergeCell ref="C69:I69"/>
    <mergeCell ref="C70:I70"/>
    <mergeCell ref="B71:R72"/>
    <mergeCell ref="C74:K74"/>
    <mergeCell ref="C75:G75"/>
    <mergeCell ref="B77:F77"/>
    <mergeCell ref="G77:I77"/>
    <mergeCell ref="P77:P83"/>
    <mergeCell ref="B78:F78"/>
    <mergeCell ref="G78:I78"/>
    <mergeCell ref="B79:F79"/>
    <mergeCell ref="G79:I79"/>
    <mergeCell ref="B80:F80"/>
    <mergeCell ref="G80:I80"/>
    <mergeCell ref="B81:F81"/>
    <mergeCell ref="G81:I81"/>
    <mergeCell ref="B82:F82"/>
    <mergeCell ref="G82:I82"/>
    <mergeCell ref="B83:F83"/>
    <mergeCell ref="G83:I83"/>
    <mergeCell ref="B61:F61"/>
    <mergeCell ref="G61:I61"/>
    <mergeCell ref="P60:P66"/>
    <mergeCell ref="B62:F62"/>
    <mergeCell ref="G62:I62"/>
    <mergeCell ref="B63:F63"/>
    <mergeCell ref="G63:I63"/>
    <mergeCell ref="B64:F64"/>
    <mergeCell ref="G64:I64"/>
    <mergeCell ref="B65:F65"/>
    <mergeCell ref="G65:I65"/>
    <mergeCell ref="B66:F66"/>
    <mergeCell ref="G66:I66"/>
    <mergeCell ref="B60:F60"/>
    <mergeCell ref="G60:I60"/>
    <mergeCell ref="B48:F48"/>
    <mergeCell ref="G48:I48"/>
    <mergeCell ref="G51:R51"/>
    <mergeCell ref="C52:I52"/>
    <mergeCell ref="C53:I53"/>
    <mergeCell ref="P43:P49"/>
    <mergeCell ref="G44:I44"/>
    <mergeCell ref="B46:F46"/>
    <mergeCell ref="G46:I46"/>
    <mergeCell ref="B47:F47"/>
    <mergeCell ref="B45:F45"/>
    <mergeCell ref="G45:I45"/>
    <mergeCell ref="B43:F43"/>
    <mergeCell ref="P2:R2"/>
    <mergeCell ref="B20:R21"/>
    <mergeCell ref="L1:M1"/>
    <mergeCell ref="L2:M2"/>
    <mergeCell ref="L3:M3"/>
    <mergeCell ref="G14:I14"/>
    <mergeCell ref="C16:H16"/>
    <mergeCell ref="J2:K2"/>
    <mergeCell ref="G9:I9"/>
    <mergeCell ref="G10:I10"/>
    <mergeCell ref="B9:F9"/>
    <mergeCell ref="B12:F12"/>
    <mergeCell ref="B1:G3"/>
    <mergeCell ref="G12:I12"/>
    <mergeCell ref="C6:K6"/>
    <mergeCell ref="J1:K1"/>
    <mergeCell ref="P1:R1"/>
    <mergeCell ref="G13:I13"/>
    <mergeCell ref="J3:K3"/>
    <mergeCell ref="P3:R3"/>
    <mergeCell ref="C24:G24"/>
    <mergeCell ref="B14:F14"/>
    <mergeCell ref="G17:R17"/>
    <mergeCell ref="P9:P15"/>
    <mergeCell ref="C19:I19"/>
    <mergeCell ref="G11:I11"/>
    <mergeCell ref="C18:I18"/>
    <mergeCell ref="C7:G7"/>
    <mergeCell ref="B10:F10"/>
    <mergeCell ref="B11:F11"/>
    <mergeCell ref="B13:F13"/>
    <mergeCell ref="G15:I15"/>
    <mergeCell ref="B15:F15"/>
    <mergeCell ref="G148:I148"/>
    <mergeCell ref="B149:F149"/>
    <mergeCell ref="G149:I149"/>
    <mergeCell ref="C40:K40"/>
    <mergeCell ref="G29:I29"/>
    <mergeCell ref="B30:F30"/>
    <mergeCell ref="G30:I30"/>
    <mergeCell ref="G27:I27"/>
    <mergeCell ref="B26:F26"/>
    <mergeCell ref="G26:I26"/>
    <mergeCell ref="G31:I31"/>
    <mergeCell ref="B32:F32"/>
    <mergeCell ref="B37:R38"/>
    <mergeCell ref="P26:P32"/>
    <mergeCell ref="B31:F31"/>
    <mergeCell ref="C35:I35"/>
    <mergeCell ref="C33:H33"/>
    <mergeCell ref="B29:F29"/>
    <mergeCell ref="G32:I32"/>
    <mergeCell ref="B27:F27"/>
    <mergeCell ref="B28:F28"/>
    <mergeCell ref="G28:I28"/>
    <mergeCell ref="C57:K57"/>
    <mergeCell ref="C58:G58"/>
    <mergeCell ref="P196:P202"/>
    <mergeCell ref="B199:F199"/>
    <mergeCell ref="C206:I206"/>
    <mergeCell ref="G132:I132"/>
    <mergeCell ref="C137:I137"/>
    <mergeCell ref="C138:I138"/>
    <mergeCell ref="G129:I129"/>
    <mergeCell ref="B130:F130"/>
    <mergeCell ref="G130:I130"/>
    <mergeCell ref="B183:F183"/>
    <mergeCell ref="G183:I183"/>
    <mergeCell ref="C176:K176"/>
    <mergeCell ref="C177:G177"/>
    <mergeCell ref="B179:F179"/>
    <mergeCell ref="G179:I179"/>
    <mergeCell ref="B180:F180"/>
    <mergeCell ref="G180:I180"/>
    <mergeCell ref="B139:R140"/>
    <mergeCell ref="G146:I146"/>
    <mergeCell ref="B147:F147"/>
    <mergeCell ref="G147:I147"/>
    <mergeCell ref="C142:K142"/>
    <mergeCell ref="C143:G143"/>
    <mergeCell ref="B148:F148"/>
    <mergeCell ref="G187:R187"/>
    <mergeCell ref="P179:P185"/>
    <mergeCell ref="B181:F181"/>
    <mergeCell ref="C159:K159"/>
    <mergeCell ref="C160:G160"/>
    <mergeCell ref="B150:F150"/>
    <mergeCell ref="B207:R208"/>
    <mergeCell ref="B200:F200"/>
    <mergeCell ref="G200:I200"/>
    <mergeCell ref="B201:F201"/>
    <mergeCell ref="G201:I201"/>
    <mergeCell ref="G199:I199"/>
    <mergeCell ref="C188:I188"/>
    <mergeCell ref="C189:I189"/>
    <mergeCell ref="B190:R191"/>
    <mergeCell ref="C193:K193"/>
    <mergeCell ref="C194:G194"/>
    <mergeCell ref="B196:F196"/>
    <mergeCell ref="G196:I196"/>
    <mergeCell ref="C203:H203"/>
    <mergeCell ref="G204:R204"/>
    <mergeCell ref="C205:I205"/>
    <mergeCell ref="B202:F202"/>
    <mergeCell ref="G202:I202"/>
    <mergeCell ref="G181:I181"/>
    <mergeCell ref="B182:F182"/>
    <mergeCell ref="G182:I182"/>
    <mergeCell ref="B197:F197"/>
    <mergeCell ref="G197:I197"/>
    <mergeCell ref="B198:F198"/>
    <mergeCell ref="G198:I198"/>
    <mergeCell ref="G136:R136"/>
    <mergeCell ref="C23:K23"/>
    <mergeCell ref="G34:R34"/>
    <mergeCell ref="C36:I36"/>
    <mergeCell ref="C41:G41"/>
    <mergeCell ref="B49:F49"/>
    <mergeCell ref="G49:I49"/>
    <mergeCell ref="G43:I43"/>
    <mergeCell ref="B44:F44"/>
    <mergeCell ref="C50:H50"/>
    <mergeCell ref="B54:R55"/>
    <mergeCell ref="G47:I47"/>
    <mergeCell ref="B184:F184"/>
    <mergeCell ref="G184:I184"/>
    <mergeCell ref="B185:F185"/>
    <mergeCell ref="G185:I185"/>
    <mergeCell ref="C186:H186"/>
  </mergeCells>
  <conditionalFormatting sqref="C6 C7:G7 J9:J15 L9:L15 B20 C23 C24:G24 J26:J32 L26:L32 B37 C40 C41:G41 J43:J49 L43:L49 B54 C57 C58:G58 J60:J66 L60:L66 B71 C74 C75:G75 J77:J83 L77:L83 B88 C91 C92:G92 J94:J100 L94:L100 B105 C108 C109:G109 J111:J117 L111:L117 B122 C125 C126:G126 J128:J134 L128:L134 B139 C142 C143:G143 J145:J151 L145:L151 B156 C159 C160:G160 J162:J168 L162:L168 B173 C176 C177:G177 J179:J185 L179:L185 B190 C193 C194:G194 J196:J202 L196:L202 B207">
    <cfRule type="cellIs" dxfId="283" priority="58" stopIfTrue="1" operator="equal">
      <formula>0</formula>
    </cfRule>
  </conditionalFormatting>
  <conditionalFormatting sqref="C8 C25 C42 C59 C76 C93 C110 C127 C144 C161 C178 C195">
    <cfRule type="cellIs" dxfId="282" priority="56" stopIfTrue="1" operator="equal">
      <formula>0</formula>
    </cfRule>
  </conditionalFormatting>
  <conditionalFormatting sqref="J19 L19 J36 L36 J53 L53 J70 L70 J87 L87 J104 L104 J121 L121 J138 L138 J155 L155 J172 L172 J189 L189 J206 L206">
    <cfRule type="cellIs" dxfId="281" priority="57" stopIfTrue="1" operator="equal">
      <formula>0</formula>
    </cfRule>
  </conditionalFormatting>
  <dataValidations count="2">
    <dataValidation type="whole" allowBlank="1" showInputMessage="1" showErrorMessage="1" errorTitle="Negative number" error="Can not put a negative number into worksheet" sqref="M18:M19 K205:K206 K198:K199 M198:M202 K201:K202 M205:M206 K188:K189 K181:K182 M181:M185 K184:K185 M188:M189 K171:K172 K164:K165 M164:M168 K167:K168 M171:M172 K154:K155 K147:K148 M147:M151 K150:K151 M154:M155 K137:K138 K130:K131 M130:M134 K133:K134 M137:M138 K120:K121 K113:K114 M113:M117 K116:K117 M120:M121 K103:K104 K96:K97 M96:M100 K99:K100 M103:M104 K86:K87 K79:K80 M79:M83 K82:K83 M86:M87 K69:K70 K62:K63 M62:M66 K65:K66 M69:M70 K52:K53 K45:K46 M45:M49 K48:K49 M52:M53 K35:K36 K28:K29 M28:M32 K31:K32 M35:M36 K18:K19 K11:K12 M11:M15 K14:K15" xr:uid="{00000000-0002-0000-1400-000000000000}">
      <formula1>0</formula1>
      <formula2>999999999999</formula2>
    </dataValidation>
    <dataValidation allowBlank="1" showInputMessage="1" showErrorMessage="1" errorTitle="Negative number" error="Can not put a negative number into worksheet" sqref="J13:L13 L205:L206 J205:J206 L198:L199 J198:J199 J200:L200 L188:L189 J188:J189 L181:L182 J181:J182 J183:L183 L171:L172 J171:J172 L164:L165 J164:J165 J166:L166 L154:L155 J154:J155 L147:L148 J147:J148 J149:L149 L137:L138 J137:J138 L130:L131 J130:J131 J132:L132 L120:L121 J120:J121 L113:L114 J113:J114 J115:L115 L103:L104 J103:J104 L96:L97 J96:J97 J98:L98 L86:L87 J86:J87 L79:L80 J79:J80 J81:L81 L69:L70 J69:J70 L62:L63 J62:J63 J64:L64 L52:L53 J52:J53 L45:L46 J45:J46 J47:L47 L35:L36 J35:J36 L28:L29 J28:J29 J30:L30 L18:L19 J18:J19 L11:L12 J11:J12" xr:uid="{00000000-0002-0000-1400-000001000000}"/>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81964" r:id="rId4" name="Button 44">
              <controlPr defaultSize="0" print="0" autoFill="0" autoPict="0" macro="[0]!partnershipsmall">
                <anchor moveWithCells="1" sizeWithCells="1">
                  <from>
                    <xdr:col>13</xdr:col>
                    <xdr:colOff>771525</xdr:colOff>
                    <xdr:row>5</xdr:row>
                    <xdr:rowOff>28575</xdr:rowOff>
                  </from>
                  <to>
                    <xdr:col>17</xdr:col>
                    <xdr:colOff>1057275</xdr:colOff>
                    <xdr:row>6</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Z239"/>
  <sheetViews>
    <sheetView showGridLines="0" topLeftCell="A38" zoomScale="90" zoomScaleNormal="90" workbookViewId="0">
      <selection activeCell="U7" sqref="U7:AA7"/>
    </sheetView>
  </sheetViews>
  <sheetFormatPr defaultColWidth="8.85546875" defaultRowHeight="15.75" x14ac:dyDescent="0.25"/>
  <cols>
    <col min="1" max="1" width="2.4257812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7109375" style="174" customWidth="1"/>
    <col min="16" max="16" width="2.7109375" style="174" customWidth="1"/>
    <col min="17" max="17" width="1.7109375" style="174" customWidth="1"/>
    <col min="18" max="18" width="16.5703125" style="306" customWidth="1"/>
    <col min="19" max="19" width="12" style="289" customWidth="1"/>
    <col min="20" max="20" width="12.5703125" style="290" customWidth="1"/>
    <col min="21" max="21" width="8.85546875" style="429"/>
    <col min="22" max="26" width="8.85546875" style="195"/>
    <col min="27" max="16384" width="8.85546875" style="274"/>
  </cols>
  <sheetData>
    <row r="1" spans="1:26" x14ac:dyDescent="0.25">
      <c r="B1" s="1149" t="s">
        <v>123</v>
      </c>
      <c r="C1" s="1149"/>
      <c r="D1" s="1149"/>
      <c r="E1" s="1149"/>
      <c r="F1" s="1149"/>
      <c r="G1" s="1149"/>
      <c r="H1" s="304"/>
      <c r="I1" s="166"/>
      <c r="J1" s="1051" t="s">
        <v>105</v>
      </c>
      <c r="K1" s="1051"/>
      <c r="L1" s="1085" t="str">
        <f>IF(Input!C1=0,"",Input!C1)</f>
        <v/>
      </c>
      <c r="M1" s="1085"/>
      <c r="N1" s="359" t="s">
        <v>37</v>
      </c>
      <c r="O1" s="359"/>
      <c r="P1" s="1054" t="str">
        <f>IF(Input!I5=0,"",Input!I5)</f>
        <v/>
      </c>
      <c r="Q1" s="1054"/>
      <c r="R1" s="1054"/>
    </row>
    <row r="2" spans="1:26" ht="15.6" customHeight="1" x14ac:dyDescent="0.25">
      <c r="B2" s="1149"/>
      <c r="C2" s="1149"/>
      <c r="D2" s="1149"/>
      <c r="E2" s="1149"/>
      <c r="F2" s="1149"/>
      <c r="G2" s="1149"/>
      <c r="H2" s="173"/>
      <c r="I2" s="166"/>
      <c r="J2" s="1051" t="s">
        <v>104</v>
      </c>
      <c r="K2" s="1051"/>
      <c r="L2" s="1085" t="str">
        <f>IF(Input!C3=0,"",Input!C3)</f>
        <v/>
      </c>
      <c r="M2" s="1085"/>
      <c r="N2" s="359" t="s">
        <v>90</v>
      </c>
      <c r="O2" s="359"/>
      <c r="P2" s="1053" t="str">
        <f>IF(Input!I1=0,"",Input!I1)</f>
        <v/>
      </c>
      <c r="Q2" s="1053"/>
      <c r="R2" s="1053"/>
    </row>
    <row r="3" spans="1:26" ht="17.45" customHeight="1" x14ac:dyDescent="0.25">
      <c r="B3" s="1149"/>
      <c r="C3" s="1149"/>
      <c r="D3" s="1149"/>
      <c r="E3" s="1149"/>
      <c r="F3" s="1149"/>
      <c r="G3" s="1149"/>
      <c r="H3" s="275"/>
      <c r="I3" s="275"/>
      <c r="J3" s="1051" t="s">
        <v>89</v>
      </c>
      <c r="K3" s="1051"/>
      <c r="L3" s="1084" t="str">
        <f>IF(Input!G1=0,"",Input!G1)</f>
        <v/>
      </c>
      <c r="M3" s="1084"/>
      <c r="N3" s="359" t="s">
        <v>36</v>
      </c>
      <c r="O3" s="359"/>
      <c r="P3" s="1059" t="str">
        <f>IF(Input!C5=0,"",Input!C5)</f>
        <v/>
      </c>
      <c r="Q3" s="1059"/>
      <c r="R3" s="1059"/>
    </row>
    <row r="4" spans="1:26" ht="5.45" hidden="1" customHeight="1" x14ac:dyDescent="0.25">
      <c r="J4" s="173">
        <v>21</v>
      </c>
      <c r="K4" s="173"/>
      <c r="R4" s="276"/>
    </row>
    <row r="5" spans="1:26" s="195" customFormat="1" ht="3.6" customHeight="1" x14ac:dyDescent="0.25">
      <c r="J5" s="290"/>
      <c r="K5" s="290"/>
      <c r="R5" s="443"/>
      <c r="S5" s="289"/>
      <c r="T5" s="290"/>
      <c r="U5" s="429"/>
    </row>
    <row r="6" spans="1:26" ht="19.149999999999999" customHeight="1" x14ac:dyDescent="0.25">
      <c r="B6" s="330" t="s">
        <v>205</v>
      </c>
      <c r="C6" s="1154"/>
      <c r="D6" s="1154"/>
      <c r="E6" s="1154"/>
      <c r="F6" s="1154"/>
      <c r="G6" s="1154"/>
      <c r="H6" s="1154"/>
      <c r="I6" s="1154"/>
      <c r="J6" s="1154"/>
      <c r="K6" s="1154"/>
      <c r="L6" s="295"/>
      <c r="M6" s="295"/>
      <c r="N6" s="295"/>
      <c r="O6" s="295"/>
      <c r="P6" s="295"/>
      <c r="Q6" s="295"/>
      <c r="R6" s="295"/>
    </row>
    <row r="7" spans="1:26" ht="16.149999999999999" customHeight="1" x14ac:dyDescent="0.25">
      <c r="B7" s="330" t="s">
        <v>3</v>
      </c>
      <c r="C7" s="1155"/>
      <c r="D7" s="1155"/>
      <c r="E7" s="1155"/>
      <c r="F7" s="1155"/>
      <c r="G7" s="1155"/>
      <c r="H7" s="16"/>
      <c r="I7" s="296" t="s">
        <v>103</v>
      </c>
      <c r="J7" s="6">
        <f>Input!$C$9</f>
        <v>2023</v>
      </c>
      <c r="K7" s="296" t="s">
        <v>103</v>
      </c>
      <c r="L7" s="6">
        <f>J7-1</f>
        <v>2022</v>
      </c>
      <c r="M7" s="4"/>
      <c r="P7" s="175"/>
      <c r="Q7" s="175"/>
      <c r="S7" s="298"/>
      <c r="T7" s="307"/>
    </row>
    <row r="8" spans="1:26" ht="14.45" customHeight="1" x14ac:dyDescent="0.25">
      <c r="B8" s="262" t="s">
        <v>136</v>
      </c>
      <c r="C8" s="471"/>
      <c r="D8" s="303" t="s">
        <v>13</v>
      </c>
      <c r="E8" s="175"/>
      <c r="F8" s="175"/>
      <c r="G8" s="175"/>
      <c r="H8" s="175"/>
      <c r="I8" s="4"/>
      <c r="J8" s="4"/>
      <c r="K8" s="4"/>
      <c r="L8" s="4"/>
      <c r="M8" s="4"/>
      <c r="N8" s="175"/>
      <c r="O8" s="175"/>
      <c r="P8" s="175"/>
      <c r="Q8" s="175"/>
      <c r="R8" s="175"/>
      <c r="S8" s="298"/>
      <c r="T8" s="307"/>
    </row>
    <row r="9" spans="1:26" ht="15" customHeight="1" x14ac:dyDescent="0.25">
      <c r="B9" s="1143" t="s">
        <v>221</v>
      </c>
      <c r="C9" s="1143"/>
      <c r="D9" s="1143"/>
      <c r="E9" s="1143"/>
      <c r="F9" s="1143"/>
      <c r="G9" s="1151" t="s">
        <v>194</v>
      </c>
      <c r="H9" s="1151"/>
      <c r="I9" s="1151"/>
      <c r="J9" s="209"/>
      <c r="K9" s="308"/>
      <c r="L9" s="209"/>
      <c r="M9" s="279"/>
      <c r="N9" s="9"/>
      <c r="O9" s="9"/>
      <c r="P9" s="1146" t="s">
        <v>265</v>
      </c>
      <c r="Q9" s="9"/>
      <c r="R9" s="314"/>
      <c r="S9" s="307"/>
      <c r="T9" s="307"/>
    </row>
    <row r="10" spans="1:26" s="174" customFormat="1" ht="15" x14ac:dyDescent="0.25">
      <c r="A10" s="195"/>
      <c r="B10" s="1143" t="s">
        <v>215</v>
      </c>
      <c r="C10" s="1143"/>
      <c r="D10" s="1143"/>
      <c r="E10" s="1143"/>
      <c r="F10" s="1143"/>
      <c r="G10" s="1151" t="s">
        <v>11</v>
      </c>
      <c r="H10" s="1151"/>
      <c r="I10" s="1151"/>
      <c r="J10" s="210"/>
      <c r="K10" s="308"/>
      <c r="L10" s="210"/>
      <c r="M10" s="279"/>
      <c r="N10" s="9"/>
      <c r="O10" s="9"/>
      <c r="P10" s="1146"/>
      <c r="Q10" s="9"/>
      <c r="R10" s="314"/>
      <c r="S10" s="307"/>
      <c r="T10" s="309"/>
      <c r="U10" s="429"/>
      <c r="V10" s="195"/>
      <c r="W10" s="195"/>
      <c r="X10" s="195"/>
      <c r="Y10" s="195"/>
      <c r="Z10" s="195"/>
    </row>
    <row r="11" spans="1:26" s="174" customFormat="1" ht="15" x14ac:dyDescent="0.25">
      <c r="A11" s="195"/>
      <c r="B11" s="1143" t="s">
        <v>222</v>
      </c>
      <c r="C11" s="1131"/>
      <c r="D11" s="1131"/>
      <c r="E11" s="1131"/>
      <c r="F11" s="1131"/>
      <c r="G11" s="1151" t="s">
        <v>11</v>
      </c>
      <c r="H11" s="1151"/>
      <c r="I11" s="1151"/>
      <c r="J11" s="210"/>
      <c r="K11" s="308"/>
      <c r="L11" s="210"/>
      <c r="M11" s="279"/>
      <c r="N11" s="9"/>
      <c r="O11" s="9"/>
      <c r="P11" s="1146"/>
      <c r="Q11" s="9"/>
      <c r="R11" s="314"/>
      <c r="S11" s="307"/>
      <c r="T11" s="307"/>
      <c r="U11" s="429"/>
      <c r="V11" s="195"/>
      <c r="W11" s="195"/>
      <c r="X11" s="195"/>
      <c r="Y11" s="195"/>
      <c r="Z11" s="195"/>
    </row>
    <row r="12" spans="1:26" s="174" customFormat="1" ht="15" x14ac:dyDescent="0.25">
      <c r="A12" s="195"/>
      <c r="B12" s="1143" t="s">
        <v>217</v>
      </c>
      <c r="C12" s="1143"/>
      <c r="D12" s="1143"/>
      <c r="E12" s="1143"/>
      <c r="F12" s="1143"/>
      <c r="G12" s="1151" t="s">
        <v>11</v>
      </c>
      <c r="H12" s="1151"/>
      <c r="I12" s="1151"/>
      <c r="J12" s="210"/>
      <c r="K12" s="308"/>
      <c r="L12" s="210"/>
      <c r="M12" s="279"/>
      <c r="N12" s="9"/>
      <c r="O12" s="9"/>
      <c r="P12" s="1146"/>
      <c r="Q12" s="9"/>
      <c r="R12" s="314"/>
      <c r="S12" s="307"/>
      <c r="T12" s="307"/>
      <c r="U12" s="429"/>
      <c r="V12" s="195"/>
      <c r="W12" s="195"/>
      <c r="X12" s="195"/>
      <c r="Y12" s="195"/>
      <c r="Z12" s="195"/>
    </row>
    <row r="13" spans="1:26" s="174" customFormat="1" x14ac:dyDescent="0.25">
      <c r="A13" s="195"/>
      <c r="B13" s="1143" t="s">
        <v>225</v>
      </c>
      <c r="C13" s="1143"/>
      <c r="D13" s="1143"/>
      <c r="E13" s="1143"/>
      <c r="F13" s="1143"/>
      <c r="G13" s="1151" t="s">
        <v>194</v>
      </c>
      <c r="H13" s="1151"/>
      <c r="I13" s="1151"/>
      <c r="J13" s="210"/>
      <c r="K13" s="308"/>
      <c r="L13" s="210"/>
      <c r="M13" s="279"/>
      <c r="N13" s="9"/>
      <c r="O13" s="9"/>
      <c r="P13" s="1146"/>
      <c r="Q13" s="9"/>
      <c r="R13" s="314"/>
      <c r="S13" s="299"/>
      <c r="T13" s="290"/>
      <c r="U13" s="429"/>
      <c r="V13" s="195"/>
      <c r="W13" s="195"/>
      <c r="X13" s="195"/>
      <c r="Y13" s="195"/>
      <c r="Z13" s="195"/>
    </row>
    <row r="14" spans="1:26" s="302" customFormat="1" ht="16.899999999999999" customHeight="1" x14ac:dyDescent="0.25">
      <c r="A14" s="195"/>
      <c r="B14" s="1143" t="s">
        <v>224</v>
      </c>
      <c r="C14" s="1143"/>
      <c r="D14" s="1143"/>
      <c r="E14" s="1143"/>
      <c r="F14" s="1143"/>
      <c r="G14" s="1151" t="s">
        <v>194</v>
      </c>
      <c r="H14" s="1151"/>
      <c r="I14" s="1151"/>
      <c r="J14" s="210"/>
      <c r="K14" s="308"/>
      <c r="L14" s="210"/>
      <c r="M14" s="279"/>
      <c r="N14" s="16" t="s">
        <v>109</v>
      </c>
      <c r="O14" s="16"/>
      <c r="P14" s="1146"/>
      <c r="Q14" s="9"/>
      <c r="R14" s="16" t="s">
        <v>111</v>
      </c>
      <c r="S14" s="289"/>
      <c r="T14" s="290"/>
      <c r="U14" s="429"/>
      <c r="V14" s="195"/>
      <c r="W14" s="195"/>
      <c r="X14" s="195"/>
      <c r="Y14" s="195"/>
      <c r="Z14" s="195"/>
    </row>
    <row r="15" spans="1:26" s="174" customFormat="1" ht="15" customHeight="1" thickBot="1" x14ac:dyDescent="0.3">
      <c r="A15" s="195"/>
      <c r="B15" s="1158" t="s">
        <v>223</v>
      </c>
      <c r="C15" s="1158"/>
      <c r="D15" s="1158"/>
      <c r="E15" s="1158"/>
      <c r="F15" s="1158"/>
      <c r="G15" s="1151" t="s">
        <v>11</v>
      </c>
      <c r="H15" s="1151"/>
      <c r="I15" s="1151"/>
      <c r="J15" s="210"/>
      <c r="K15" s="308"/>
      <c r="L15" s="210"/>
      <c r="M15" s="279"/>
      <c r="N15" s="9" t="s">
        <v>110</v>
      </c>
      <c r="O15" s="9"/>
      <c r="P15" s="1147"/>
      <c r="Q15" s="9"/>
      <c r="R15" s="271" t="s">
        <v>68</v>
      </c>
      <c r="S15" s="299"/>
      <c r="T15" s="290"/>
      <c r="U15" s="429"/>
      <c r="V15" s="195"/>
      <c r="W15" s="195"/>
      <c r="X15" s="195"/>
      <c r="Y15" s="195"/>
      <c r="Z15" s="195"/>
    </row>
    <row r="16" spans="1:26" s="174" customFormat="1" ht="15.6" customHeight="1" thickBot="1" x14ac:dyDescent="0.3">
      <c r="A16" s="195"/>
      <c r="B16" s="8"/>
      <c r="C16" s="1064" t="s">
        <v>114</v>
      </c>
      <c r="D16" s="1064"/>
      <c r="E16" s="1064"/>
      <c r="F16" s="1064"/>
      <c r="G16" s="1064"/>
      <c r="H16" s="1064"/>
      <c r="I16" s="262"/>
      <c r="J16" s="313" t="str">
        <f>IF(SUM(J9:J15)=0,"",SUM(J9:J15))</f>
        <v/>
      </c>
      <c r="K16" s="14"/>
      <c r="L16" s="313" t="str">
        <f>IF(SUM(L9:L15)=0,"",SUM(L9:L15))</f>
        <v/>
      </c>
      <c r="M16" s="15"/>
      <c r="N16" s="288" t="str">
        <f>IF(AND(L16="",J16=""),"",IF(J16="","",IF(J16&lt;L16,12,IF(L16="",12,24))))</f>
        <v/>
      </c>
      <c r="O16" s="9"/>
      <c r="P16" s="602"/>
      <c r="Q16" s="11"/>
      <c r="R16" s="293" t="str">
        <f>IF(P16="x","",IF(N16="","",IF(N16=12,J16/12,(J16+L16)/24)))</f>
        <v/>
      </c>
      <c r="S16" s="289"/>
      <c r="T16" s="290"/>
      <c r="U16" s="429"/>
      <c r="V16" s="195"/>
      <c r="W16" s="195"/>
      <c r="X16" s="195"/>
      <c r="Y16" s="195"/>
      <c r="Z16" s="195"/>
    </row>
    <row r="17" spans="1:26" s="174" customFormat="1" ht="16.899999999999999" customHeight="1" x14ac:dyDescent="0.25">
      <c r="A17" s="195"/>
      <c r="B17" s="284"/>
      <c r="C17" s="4"/>
      <c r="D17" s="4"/>
      <c r="E17" s="4"/>
      <c r="F17" s="4"/>
      <c r="G17" s="1156" t="s">
        <v>122</v>
      </c>
      <c r="H17" s="1156"/>
      <c r="I17" s="1156"/>
      <c r="J17" s="1156"/>
      <c r="K17" s="1156"/>
      <c r="L17" s="1156"/>
      <c r="M17" s="1156"/>
      <c r="N17" s="1156"/>
      <c r="O17" s="1156"/>
      <c r="P17" s="1156"/>
      <c r="Q17" s="1156"/>
      <c r="R17" s="1156"/>
      <c r="S17" s="289"/>
      <c r="T17" s="290"/>
      <c r="U17" s="429"/>
      <c r="V17" s="195"/>
      <c r="W17" s="195"/>
      <c r="X17" s="195"/>
      <c r="Y17" s="195"/>
      <c r="Z17" s="195"/>
    </row>
    <row r="18" spans="1:26" s="174" customFormat="1" ht="3.6" customHeight="1" x14ac:dyDescent="0.25">
      <c r="A18" s="195"/>
      <c r="B18" s="535"/>
      <c r="C18" s="1153"/>
      <c r="D18" s="1153"/>
      <c r="E18" s="1153"/>
      <c r="F18" s="1153"/>
      <c r="G18" s="1153"/>
      <c r="H18" s="1153"/>
      <c r="I18" s="1153"/>
      <c r="J18" s="546"/>
      <c r="K18" s="543"/>
      <c r="L18" s="546"/>
      <c r="M18" s="544"/>
      <c r="N18" s="538"/>
      <c r="O18" s="538"/>
      <c r="P18" s="538"/>
      <c r="Q18" s="538"/>
      <c r="R18" s="545"/>
      <c r="S18" s="289"/>
      <c r="T18" s="290"/>
      <c r="U18" s="429"/>
      <c r="V18" s="195"/>
      <c r="W18" s="195"/>
      <c r="X18" s="195"/>
      <c r="Y18" s="195"/>
      <c r="Z18" s="195"/>
    </row>
    <row r="19" spans="1:26" s="174" customFormat="1" ht="12.6" customHeight="1" x14ac:dyDescent="0.25">
      <c r="A19" s="195"/>
      <c r="B19" s="5" t="s">
        <v>34</v>
      </c>
      <c r="C19" s="1064" t="s">
        <v>74</v>
      </c>
      <c r="D19" s="1064"/>
      <c r="E19" s="1064"/>
      <c r="F19" s="1064"/>
      <c r="G19" s="1064"/>
      <c r="H19" s="1064"/>
      <c r="I19" s="1064"/>
      <c r="J19" s="312"/>
      <c r="K19" s="310"/>
      <c r="L19" s="312"/>
      <c r="M19" s="311"/>
      <c r="N19" s="287"/>
      <c r="O19" s="287"/>
      <c r="P19" s="287"/>
      <c r="Q19" s="287"/>
      <c r="R19" s="331"/>
      <c r="S19" s="289"/>
      <c r="T19" s="290"/>
      <c r="U19" s="429"/>
      <c r="V19" s="195"/>
      <c r="W19" s="195"/>
      <c r="X19" s="195"/>
      <c r="Y19" s="195"/>
      <c r="Z19" s="195"/>
    </row>
    <row r="20" spans="1:26" s="174" customFormat="1" ht="16.899999999999999" customHeight="1" x14ac:dyDescent="0.25">
      <c r="A20" s="195"/>
      <c r="B20" s="1065"/>
      <c r="C20" s="1065"/>
      <c r="D20" s="1065"/>
      <c r="E20" s="1065"/>
      <c r="F20" s="1065"/>
      <c r="G20" s="1065"/>
      <c r="H20" s="1065"/>
      <c r="I20" s="1065"/>
      <c r="J20" s="1065"/>
      <c r="K20" s="1065"/>
      <c r="L20" s="1065"/>
      <c r="M20" s="1065"/>
      <c r="N20" s="1065"/>
      <c r="O20" s="1065"/>
      <c r="P20" s="1065"/>
      <c r="Q20" s="1065"/>
      <c r="R20" s="1065"/>
      <c r="S20" s="289"/>
      <c r="T20" s="290"/>
      <c r="U20" s="429"/>
      <c r="V20" s="195"/>
      <c r="W20" s="195"/>
      <c r="X20" s="195"/>
      <c r="Y20" s="195"/>
      <c r="Z20" s="195"/>
    </row>
    <row r="21" spans="1:26" s="174" customFormat="1" ht="35.450000000000003" customHeight="1" x14ac:dyDescent="0.25">
      <c r="A21" s="195"/>
      <c r="B21" s="1065"/>
      <c r="C21" s="1065"/>
      <c r="D21" s="1065"/>
      <c r="E21" s="1065"/>
      <c r="F21" s="1065"/>
      <c r="G21" s="1065"/>
      <c r="H21" s="1065"/>
      <c r="I21" s="1065"/>
      <c r="J21" s="1065"/>
      <c r="K21" s="1065"/>
      <c r="L21" s="1065"/>
      <c r="M21" s="1065"/>
      <c r="N21" s="1065"/>
      <c r="O21" s="1065"/>
      <c r="P21" s="1065"/>
      <c r="Q21" s="1065"/>
      <c r="R21" s="1065"/>
      <c r="S21" s="289"/>
      <c r="T21" s="290"/>
      <c r="U21" s="429"/>
      <c r="V21" s="195"/>
      <c r="W21" s="195"/>
      <c r="X21" s="195"/>
      <c r="Y21" s="195"/>
      <c r="Z21" s="195"/>
    </row>
    <row r="22" spans="1:26" s="195" customFormat="1" ht="3" customHeight="1" x14ac:dyDescent="0.25">
      <c r="J22" s="290"/>
      <c r="K22" s="290"/>
      <c r="R22" s="443"/>
      <c r="S22" s="289"/>
      <c r="T22" s="290"/>
      <c r="U22" s="429"/>
    </row>
    <row r="23" spans="1:26" ht="21.6" customHeight="1" x14ac:dyDescent="0.25">
      <c r="B23" s="330" t="s">
        <v>205</v>
      </c>
      <c r="C23" s="1154"/>
      <c r="D23" s="1154"/>
      <c r="E23" s="1154"/>
      <c r="F23" s="1154"/>
      <c r="G23" s="1154"/>
      <c r="H23" s="1154"/>
      <c r="I23" s="1154"/>
      <c r="J23" s="1154"/>
      <c r="K23" s="1154"/>
      <c r="L23" s="295"/>
      <c r="M23" s="295"/>
      <c r="N23" s="295"/>
      <c r="O23" s="295"/>
      <c r="P23" s="295"/>
      <c r="Q23" s="295"/>
      <c r="R23" s="295"/>
    </row>
    <row r="24" spans="1:26" ht="18" customHeight="1" x14ac:dyDescent="0.25">
      <c r="B24" s="330" t="s">
        <v>3</v>
      </c>
      <c r="C24" s="1155"/>
      <c r="D24" s="1155"/>
      <c r="E24" s="1155"/>
      <c r="F24" s="1155"/>
      <c r="G24" s="1155"/>
      <c r="H24" s="16"/>
      <c r="I24" s="296" t="s">
        <v>103</v>
      </c>
      <c r="J24" s="371">
        <f>Input!$C$9</f>
        <v>2023</v>
      </c>
      <c r="K24" s="296" t="s">
        <v>103</v>
      </c>
      <c r="L24" s="6">
        <f>J24-1</f>
        <v>2022</v>
      </c>
      <c r="M24" s="4"/>
      <c r="P24" s="175"/>
      <c r="Q24" s="175"/>
    </row>
    <row r="25" spans="1:26"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6" x14ac:dyDescent="0.25">
      <c r="B26" s="1143" t="s">
        <v>221</v>
      </c>
      <c r="C26" s="1143"/>
      <c r="D26" s="1143"/>
      <c r="E26" s="1143"/>
      <c r="F26" s="1143"/>
      <c r="G26" s="1151" t="s">
        <v>194</v>
      </c>
      <c r="H26" s="1151"/>
      <c r="I26" s="1151"/>
      <c r="J26" s="209"/>
      <c r="K26" s="308"/>
      <c r="L26" s="209"/>
      <c r="M26" s="279"/>
      <c r="N26" s="9"/>
      <c r="O26" s="9"/>
      <c r="P26" s="1146" t="s">
        <v>265</v>
      </c>
      <c r="Q26" s="9"/>
      <c r="R26" s="314"/>
    </row>
    <row r="27" spans="1:26" x14ac:dyDescent="0.25">
      <c r="B27" s="1143" t="s">
        <v>215</v>
      </c>
      <c r="C27" s="1143"/>
      <c r="D27" s="1143"/>
      <c r="E27" s="1143"/>
      <c r="F27" s="1143"/>
      <c r="G27" s="1151" t="s">
        <v>11</v>
      </c>
      <c r="H27" s="1151"/>
      <c r="I27" s="1151"/>
      <c r="J27" s="210"/>
      <c r="K27" s="308"/>
      <c r="L27" s="210"/>
      <c r="M27" s="279"/>
      <c r="N27" s="9"/>
      <c r="O27" s="9"/>
      <c r="P27" s="1146"/>
      <c r="Q27" s="9"/>
      <c r="R27" s="314"/>
    </row>
    <row r="28" spans="1:26" x14ac:dyDescent="0.25">
      <c r="B28" s="1143" t="s">
        <v>222</v>
      </c>
      <c r="C28" s="1131"/>
      <c r="D28" s="1131"/>
      <c r="E28" s="1131"/>
      <c r="F28" s="1131"/>
      <c r="G28" s="1151" t="s">
        <v>11</v>
      </c>
      <c r="H28" s="1151"/>
      <c r="I28" s="1151"/>
      <c r="J28" s="210"/>
      <c r="K28" s="308"/>
      <c r="L28" s="210"/>
      <c r="M28" s="279"/>
      <c r="N28" s="9"/>
      <c r="O28" s="9"/>
      <c r="P28" s="1146"/>
      <c r="Q28" s="9"/>
      <c r="R28" s="314"/>
    </row>
    <row r="29" spans="1:26" x14ac:dyDescent="0.25">
      <c r="B29" s="1143" t="s">
        <v>217</v>
      </c>
      <c r="C29" s="1143"/>
      <c r="D29" s="1143"/>
      <c r="E29" s="1143"/>
      <c r="F29" s="1143"/>
      <c r="G29" s="1151" t="s">
        <v>11</v>
      </c>
      <c r="H29" s="1151"/>
      <c r="I29" s="1151"/>
      <c r="J29" s="210"/>
      <c r="K29" s="308"/>
      <c r="L29" s="210"/>
      <c r="M29" s="279"/>
      <c r="N29" s="9"/>
      <c r="O29" s="9"/>
      <c r="P29" s="1146"/>
      <c r="Q29" s="9"/>
      <c r="R29" s="314"/>
    </row>
    <row r="30" spans="1:26" x14ac:dyDescent="0.25">
      <c r="B30" s="1143" t="s">
        <v>225</v>
      </c>
      <c r="C30" s="1143"/>
      <c r="D30" s="1143"/>
      <c r="E30" s="1143"/>
      <c r="F30" s="1143"/>
      <c r="G30" s="1151" t="s">
        <v>194</v>
      </c>
      <c r="H30" s="1151"/>
      <c r="I30" s="1151"/>
      <c r="J30" s="210"/>
      <c r="K30" s="308"/>
      <c r="L30" s="210"/>
      <c r="M30" s="279"/>
      <c r="N30" s="9"/>
      <c r="O30" s="9"/>
      <c r="P30" s="1146"/>
      <c r="Q30" s="9"/>
      <c r="R30" s="314"/>
    </row>
    <row r="31" spans="1:26" x14ac:dyDescent="0.25">
      <c r="B31" s="1143" t="s">
        <v>224</v>
      </c>
      <c r="C31" s="1143"/>
      <c r="D31" s="1143"/>
      <c r="E31" s="1143"/>
      <c r="F31" s="1143"/>
      <c r="G31" s="1151" t="s">
        <v>194</v>
      </c>
      <c r="H31" s="1151"/>
      <c r="I31" s="1151"/>
      <c r="J31" s="210"/>
      <c r="K31" s="308"/>
      <c r="L31" s="210"/>
      <c r="M31" s="279"/>
      <c r="N31" s="16" t="s">
        <v>109</v>
      </c>
      <c r="O31" s="16"/>
      <c r="P31" s="1146"/>
      <c r="Q31" s="9"/>
      <c r="R31" s="16" t="s">
        <v>111</v>
      </c>
    </row>
    <row r="32" spans="1:26" ht="16.5" thickBot="1" x14ac:dyDescent="0.3">
      <c r="B32" s="1158" t="s">
        <v>223</v>
      </c>
      <c r="C32" s="1158"/>
      <c r="D32" s="1158"/>
      <c r="E32" s="1158"/>
      <c r="F32" s="1158"/>
      <c r="G32" s="1151" t="s">
        <v>11</v>
      </c>
      <c r="H32" s="1151"/>
      <c r="I32" s="1151"/>
      <c r="J32" s="210"/>
      <c r="K32" s="308"/>
      <c r="L32" s="210"/>
      <c r="M32" s="279"/>
      <c r="N32" s="9" t="s">
        <v>110</v>
      </c>
      <c r="O32" s="9"/>
      <c r="P32" s="1147"/>
      <c r="Q32" s="9"/>
      <c r="R32" s="271" t="s">
        <v>68</v>
      </c>
    </row>
    <row r="33" spans="2:21" ht="16.5" thickBot="1" x14ac:dyDescent="0.3">
      <c r="B33" s="8"/>
      <c r="C33" s="1064" t="s">
        <v>114</v>
      </c>
      <c r="D33" s="1064"/>
      <c r="E33" s="1064"/>
      <c r="F33" s="1064"/>
      <c r="G33" s="1064"/>
      <c r="H33" s="1064"/>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1" x14ac:dyDescent="0.25">
      <c r="B34" s="284"/>
      <c r="C34" s="4"/>
      <c r="D34" s="4"/>
      <c r="E34" s="4"/>
      <c r="F34" s="4"/>
      <c r="G34" s="1156" t="s">
        <v>122</v>
      </c>
      <c r="H34" s="1156"/>
      <c r="I34" s="1156"/>
      <c r="J34" s="1156"/>
      <c r="K34" s="1156"/>
      <c r="L34" s="1156"/>
      <c r="M34" s="1156"/>
      <c r="N34" s="1156"/>
      <c r="O34" s="1156"/>
      <c r="P34" s="1156"/>
      <c r="Q34" s="1156"/>
      <c r="R34" s="1156"/>
    </row>
    <row r="35" spans="2:21" ht="4.1500000000000004" customHeight="1" x14ac:dyDescent="0.25">
      <c r="B35" s="535"/>
      <c r="C35" s="1153"/>
      <c r="D35" s="1153"/>
      <c r="E35" s="1153"/>
      <c r="F35" s="1153"/>
      <c r="G35" s="1153"/>
      <c r="H35" s="1153"/>
      <c r="I35" s="1153"/>
      <c r="J35" s="546"/>
      <c r="K35" s="543"/>
      <c r="L35" s="546"/>
      <c r="M35" s="544"/>
      <c r="N35" s="538"/>
      <c r="O35" s="538"/>
      <c r="P35" s="538"/>
      <c r="Q35" s="538"/>
      <c r="R35" s="545"/>
    </row>
    <row r="36" spans="2:21" x14ac:dyDescent="0.25">
      <c r="B36" s="5" t="s">
        <v>34</v>
      </c>
      <c r="C36" s="1064" t="s">
        <v>74</v>
      </c>
      <c r="D36" s="1064"/>
      <c r="E36" s="1064"/>
      <c r="F36" s="1064"/>
      <c r="G36" s="1064"/>
      <c r="H36" s="1064"/>
      <c r="I36" s="1064"/>
      <c r="J36" s="312"/>
      <c r="K36" s="310"/>
      <c r="L36" s="312"/>
      <c r="M36" s="311"/>
      <c r="N36" s="287"/>
      <c r="O36" s="287"/>
      <c r="P36" s="287"/>
      <c r="Q36" s="287"/>
      <c r="R36" s="331"/>
    </row>
    <row r="37" spans="2:21" x14ac:dyDescent="0.25">
      <c r="B37" s="1065"/>
      <c r="C37" s="1065"/>
      <c r="D37" s="1065"/>
      <c r="E37" s="1065"/>
      <c r="F37" s="1065"/>
      <c r="G37" s="1065"/>
      <c r="H37" s="1065"/>
      <c r="I37" s="1065"/>
      <c r="J37" s="1065"/>
      <c r="K37" s="1065"/>
      <c r="L37" s="1065"/>
      <c r="M37" s="1065"/>
      <c r="N37" s="1065"/>
      <c r="O37" s="1065"/>
      <c r="P37" s="1065"/>
      <c r="Q37" s="1065"/>
      <c r="R37" s="1065"/>
    </row>
    <row r="38" spans="2:21" ht="40.9" customHeight="1" x14ac:dyDescent="0.25">
      <c r="B38" s="1065"/>
      <c r="C38" s="1065"/>
      <c r="D38" s="1065"/>
      <c r="E38" s="1065"/>
      <c r="F38" s="1065"/>
      <c r="G38" s="1065"/>
      <c r="H38" s="1065"/>
      <c r="I38" s="1065"/>
      <c r="J38" s="1065"/>
      <c r="K38" s="1065"/>
      <c r="L38" s="1065"/>
      <c r="M38" s="1065"/>
      <c r="N38" s="1065"/>
      <c r="O38" s="1065"/>
      <c r="P38" s="1065"/>
      <c r="Q38" s="1065"/>
      <c r="R38" s="1065"/>
    </row>
    <row r="39" spans="2:21" s="195" customFormat="1" ht="3.6" customHeight="1" x14ac:dyDescent="0.25">
      <c r="J39" s="290"/>
      <c r="K39" s="290"/>
      <c r="R39" s="443"/>
      <c r="S39" s="289"/>
      <c r="T39" s="290"/>
      <c r="U39" s="429"/>
    </row>
    <row r="40" spans="2:21" ht="21.6" customHeight="1" x14ac:dyDescent="0.25">
      <c r="B40" s="330" t="s">
        <v>205</v>
      </c>
      <c r="C40" s="1154"/>
      <c r="D40" s="1154"/>
      <c r="E40" s="1154"/>
      <c r="F40" s="1154"/>
      <c r="G40" s="1154"/>
      <c r="H40" s="1154"/>
      <c r="I40" s="1154"/>
      <c r="J40" s="1154"/>
      <c r="K40" s="1154"/>
      <c r="L40" s="295"/>
      <c r="M40" s="295"/>
      <c r="N40" s="295"/>
      <c r="O40" s="295"/>
      <c r="P40" s="295"/>
      <c r="Q40" s="295"/>
      <c r="R40" s="295"/>
    </row>
    <row r="41" spans="2:21" ht="18" customHeight="1" x14ac:dyDescent="0.25">
      <c r="B41" s="330" t="s">
        <v>3</v>
      </c>
      <c r="C41" s="1157"/>
      <c r="D41" s="1157"/>
      <c r="E41" s="1157"/>
      <c r="F41" s="1157"/>
      <c r="G41" s="1157"/>
      <c r="H41" s="16"/>
      <c r="I41" s="296" t="s">
        <v>103</v>
      </c>
      <c r="J41" s="371">
        <f>Input!$C$9</f>
        <v>2023</v>
      </c>
      <c r="K41" s="296" t="s">
        <v>103</v>
      </c>
      <c r="L41" s="6">
        <f>J41-1</f>
        <v>2022</v>
      </c>
      <c r="M41" s="4"/>
      <c r="P41" s="175"/>
      <c r="Q41" s="175"/>
    </row>
    <row r="42" spans="2:21"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1" x14ac:dyDescent="0.25">
      <c r="B43" s="1143" t="s">
        <v>221</v>
      </c>
      <c r="C43" s="1143"/>
      <c r="D43" s="1143"/>
      <c r="E43" s="1143"/>
      <c r="F43" s="1143"/>
      <c r="G43" s="1151" t="s">
        <v>194</v>
      </c>
      <c r="H43" s="1151"/>
      <c r="I43" s="1151"/>
      <c r="J43" s="209"/>
      <c r="K43" s="308"/>
      <c r="L43" s="209"/>
      <c r="M43" s="279"/>
      <c r="N43" s="9"/>
      <c r="O43" s="9"/>
      <c r="P43" s="1146" t="s">
        <v>265</v>
      </c>
      <c r="Q43" s="9"/>
      <c r="R43" s="314"/>
    </row>
    <row r="44" spans="2:21" x14ac:dyDescent="0.25">
      <c r="B44" s="1143" t="s">
        <v>215</v>
      </c>
      <c r="C44" s="1143"/>
      <c r="D44" s="1143"/>
      <c r="E44" s="1143"/>
      <c r="F44" s="1143"/>
      <c r="G44" s="1151" t="s">
        <v>11</v>
      </c>
      <c r="H44" s="1151"/>
      <c r="I44" s="1151"/>
      <c r="J44" s="210"/>
      <c r="K44" s="308"/>
      <c r="L44" s="210"/>
      <c r="M44" s="279"/>
      <c r="N44" s="9"/>
      <c r="O44" s="9"/>
      <c r="P44" s="1146"/>
      <c r="Q44" s="9"/>
      <c r="R44" s="314"/>
    </row>
    <row r="45" spans="2:21" x14ac:dyDescent="0.25">
      <c r="B45" s="1143" t="s">
        <v>222</v>
      </c>
      <c r="C45" s="1131"/>
      <c r="D45" s="1131"/>
      <c r="E45" s="1131"/>
      <c r="F45" s="1131"/>
      <c r="G45" s="1151" t="s">
        <v>11</v>
      </c>
      <c r="H45" s="1151"/>
      <c r="I45" s="1151"/>
      <c r="J45" s="210"/>
      <c r="K45" s="308"/>
      <c r="L45" s="210"/>
      <c r="M45" s="279"/>
      <c r="N45" s="9"/>
      <c r="O45" s="9"/>
      <c r="P45" s="1146"/>
      <c r="Q45" s="9"/>
      <c r="R45" s="314"/>
    </row>
    <row r="46" spans="2:21" x14ac:dyDescent="0.25">
      <c r="B46" s="1143" t="s">
        <v>217</v>
      </c>
      <c r="C46" s="1143"/>
      <c r="D46" s="1143"/>
      <c r="E46" s="1143"/>
      <c r="F46" s="1143"/>
      <c r="G46" s="1151" t="s">
        <v>11</v>
      </c>
      <c r="H46" s="1151"/>
      <c r="I46" s="1151"/>
      <c r="J46" s="210"/>
      <c r="K46" s="308"/>
      <c r="L46" s="210"/>
      <c r="M46" s="279"/>
      <c r="N46" s="9"/>
      <c r="O46" s="9"/>
      <c r="P46" s="1146"/>
      <c r="Q46" s="9"/>
      <c r="R46" s="314"/>
    </row>
    <row r="47" spans="2:21" x14ac:dyDescent="0.25">
      <c r="B47" s="1143" t="s">
        <v>225</v>
      </c>
      <c r="C47" s="1143"/>
      <c r="D47" s="1143"/>
      <c r="E47" s="1143"/>
      <c r="F47" s="1143"/>
      <c r="G47" s="1151" t="s">
        <v>194</v>
      </c>
      <c r="H47" s="1151"/>
      <c r="I47" s="1151"/>
      <c r="J47" s="210"/>
      <c r="K47" s="308"/>
      <c r="L47" s="210"/>
      <c r="M47" s="279"/>
      <c r="N47" s="9"/>
      <c r="O47" s="9"/>
      <c r="P47" s="1146"/>
      <c r="Q47" s="9"/>
      <c r="R47" s="314"/>
    </row>
    <row r="48" spans="2:21" x14ac:dyDescent="0.25">
      <c r="B48" s="1143" t="s">
        <v>224</v>
      </c>
      <c r="C48" s="1143"/>
      <c r="D48" s="1143"/>
      <c r="E48" s="1143"/>
      <c r="F48" s="1143"/>
      <c r="G48" s="1151" t="s">
        <v>194</v>
      </c>
      <c r="H48" s="1151"/>
      <c r="I48" s="1151"/>
      <c r="J48" s="210"/>
      <c r="K48" s="308"/>
      <c r="L48" s="210"/>
      <c r="M48" s="279"/>
      <c r="N48" s="16" t="s">
        <v>109</v>
      </c>
      <c r="O48" s="16"/>
      <c r="P48" s="1146"/>
      <c r="Q48" s="9"/>
      <c r="R48" s="16" t="s">
        <v>111</v>
      </c>
    </row>
    <row r="49" spans="2:21" ht="16.5" thickBot="1" x14ac:dyDescent="0.3">
      <c r="B49" s="1158" t="s">
        <v>223</v>
      </c>
      <c r="C49" s="1158"/>
      <c r="D49" s="1158"/>
      <c r="E49" s="1158"/>
      <c r="F49" s="1158"/>
      <c r="G49" s="1151" t="s">
        <v>11</v>
      </c>
      <c r="H49" s="1151"/>
      <c r="I49" s="1151"/>
      <c r="J49" s="210"/>
      <c r="K49" s="308"/>
      <c r="L49" s="210"/>
      <c r="M49" s="279"/>
      <c r="N49" s="9" t="s">
        <v>110</v>
      </c>
      <c r="O49" s="9"/>
      <c r="P49" s="1147"/>
      <c r="Q49" s="9"/>
      <c r="R49" s="271" t="s">
        <v>68</v>
      </c>
    </row>
    <row r="50" spans="2:21" ht="16.5" thickBot="1" x14ac:dyDescent="0.3">
      <c r="B50" s="8"/>
      <c r="C50" s="1064" t="s">
        <v>114</v>
      </c>
      <c r="D50" s="1064"/>
      <c r="E50" s="1064"/>
      <c r="F50" s="1064"/>
      <c r="G50" s="1064"/>
      <c r="H50" s="1064"/>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1" x14ac:dyDescent="0.25">
      <c r="B51" s="284"/>
      <c r="C51" s="4"/>
      <c r="D51" s="4"/>
      <c r="E51" s="4"/>
      <c r="F51" s="4"/>
      <c r="G51" s="1156" t="s">
        <v>122</v>
      </c>
      <c r="H51" s="1156"/>
      <c r="I51" s="1156"/>
      <c r="J51" s="1156"/>
      <c r="K51" s="1156"/>
      <c r="L51" s="1156"/>
      <c r="M51" s="1156"/>
      <c r="N51" s="1156"/>
      <c r="O51" s="1156"/>
      <c r="P51" s="1156"/>
      <c r="Q51" s="1156"/>
      <c r="R51" s="1156"/>
    </row>
    <row r="52" spans="2:21" ht="4.1500000000000004" customHeight="1" x14ac:dyDescent="0.25">
      <c r="B52" s="535"/>
      <c r="C52" s="1153"/>
      <c r="D52" s="1153"/>
      <c r="E52" s="1153"/>
      <c r="F52" s="1153"/>
      <c r="G52" s="1153"/>
      <c r="H52" s="1153"/>
      <c r="I52" s="1153"/>
      <c r="J52" s="546"/>
      <c r="K52" s="543"/>
      <c r="L52" s="546"/>
      <c r="M52" s="544"/>
      <c r="N52" s="538"/>
      <c r="O52" s="538"/>
      <c r="P52" s="538"/>
      <c r="Q52" s="538"/>
      <c r="R52" s="545"/>
    </row>
    <row r="53" spans="2:21" x14ac:dyDescent="0.25">
      <c r="B53" s="5" t="s">
        <v>34</v>
      </c>
      <c r="C53" s="1064" t="s">
        <v>74</v>
      </c>
      <c r="D53" s="1064"/>
      <c r="E53" s="1064"/>
      <c r="F53" s="1064"/>
      <c r="G53" s="1064"/>
      <c r="H53" s="1064"/>
      <c r="I53" s="1064"/>
      <c r="J53" s="312"/>
      <c r="K53" s="310"/>
      <c r="L53" s="312"/>
      <c r="M53" s="311"/>
      <c r="N53" s="287"/>
      <c r="O53" s="287"/>
      <c r="P53" s="287"/>
      <c r="Q53" s="287"/>
      <c r="R53" s="331"/>
    </row>
    <row r="54" spans="2:21" x14ac:dyDescent="0.25">
      <c r="B54" s="1065"/>
      <c r="C54" s="1065"/>
      <c r="D54" s="1065"/>
      <c r="E54" s="1065"/>
      <c r="F54" s="1065"/>
      <c r="G54" s="1065"/>
      <c r="H54" s="1065"/>
      <c r="I54" s="1065"/>
      <c r="J54" s="1065"/>
      <c r="K54" s="1065"/>
      <c r="L54" s="1065"/>
      <c r="M54" s="1065"/>
      <c r="N54" s="1065"/>
      <c r="O54" s="1065"/>
      <c r="P54" s="1065"/>
      <c r="Q54" s="1065"/>
      <c r="R54" s="1065"/>
    </row>
    <row r="55" spans="2:21" ht="40.9" customHeight="1" x14ac:dyDescent="0.25">
      <c r="B55" s="1065"/>
      <c r="C55" s="1065"/>
      <c r="D55" s="1065"/>
      <c r="E55" s="1065"/>
      <c r="F55" s="1065"/>
      <c r="G55" s="1065"/>
      <c r="H55" s="1065"/>
      <c r="I55" s="1065"/>
      <c r="J55" s="1065"/>
      <c r="K55" s="1065"/>
      <c r="L55" s="1065"/>
      <c r="M55" s="1065"/>
      <c r="N55" s="1065"/>
      <c r="O55" s="1065"/>
      <c r="P55" s="1065"/>
      <c r="Q55" s="1065"/>
      <c r="R55" s="1065"/>
    </row>
    <row r="56" spans="2:21" s="195" customFormat="1" ht="4.1500000000000004" customHeight="1" x14ac:dyDescent="0.25">
      <c r="J56" s="290"/>
      <c r="K56" s="290"/>
      <c r="R56" s="443"/>
      <c r="S56" s="289"/>
      <c r="T56" s="290"/>
      <c r="U56" s="429"/>
    </row>
    <row r="57" spans="2:21" ht="21.6" customHeight="1" x14ac:dyDescent="0.25">
      <c r="B57" s="330" t="s">
        <v>205</v>
      </c>
      <c r="C57" s="1154"/>
      <c r="D57" s="1154"/>
      <c r="E57" s="1154"/>
      <c r="F57" s="1154"/>
      <c r="G57" s="1154"/>
      <c r="H57" s="1154"/>
      <c r="I57" s="1154"/>
      <c r="J57" s="1154"/>
      <c r="K57" s="1154"/>
      <c r="L57" s="295"/>
      <c r="M57" s="295"/>
      <c r="N57" s="295"/>
      <c r="O57" s="295"/>
      <c r="P57" s="295"/>
      <c r="Q57" s="295"/>
      <c r="R57" s="295"/>
    </row>
    <row r="58" spans="2:21" ht="18" customHeight="1" x14ac:dyDescent="0.25">
      <c r="B58" s="330" t="s">
        <v>3</v>
      </c>
      <c r="C58" s="1155"/>
      <c r="D58" s="1155"/>
      <c r="E58" s="1155"/>
      <c r="F58" s="1155"/>
      <c r="G58" s="1155"/>
      <c r="H58" s="16"/>
      <c r="I58" s="296" t="s">
        <v>103</v>
      </c>
      <c r="J58" s="371">
        <f>Input!$C$9</f>
        <v>2023</v>
      </c>
      <c r="K58" s="296" t="s">
        <v>103</v>
      </c>
      <c r="L58" s="6">
        <f>J58-1</f>
        <v>2022</v>
      </c>
      <c r="M58" s="4"/>
      <c r="P58" s="175"/>
      <c r="Q58" s="175"/>
    </row>
    <row r="59" spans="2:21"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1" x14ac:dyDescent="0.25">
      <c r="B60" s="1143" t="s">
        <v>221</v>
      </c>
      <c r="C60" s="1143"/>
      <c r="D60" s="1143"/>
      <c r="E60" s="1143"/>
      <c r="F60" s="1143"/>
      <c r="G60" s="1151" t="s">
        <v>194</v>
      </c>
      <c r="H60" s="1151"/>
      <c r="I60" s="1151"/>
      <c r="J60" s="209"/>
      <c r="K60" s="308"/>
      <c r="L60" s="209"/>
      <c r="M60" s="279"/>
      <c r="N60" s="9"/>
      <c r="O60" s="9"/>
      <c r="P60" s="1146" t="s">
        <v>265</v>
      </c>
      <c r="Q60" s="9"/>
      <c r="R60" s="314"/>
    </row>
    <row r="61" spans="2:21" x14ac:dyDescent="0.25">
      <c r="B61" s="1143" t="s">
        <v>215</v>
      </c>
      <c r="C61" s="1143"/>
      <c r="D61" s="1143"/>
      <c r="E61" s="1143"/>
      <c r="F61" s="1143"/>
      <c r="G61" s="1151" t="s">
        <v>11</v>
      </c>
      <c r="H61" s="1151"/>
      <c r="I61" s="1151"/>
      <c r="J61" s="210"/>
      <c r="K61" s="308"/>
      <c r="L61" s="210"/>
      <c r="M61" s="279"/>
      <c r="N61" s="9"/>
      <c r="O61" s="9"/>
      <c r="P61" s="1146"/>
      <c r="Q61" s="9"/>
      <c r="R61" s="314"/>
    </row>
    <row r="62" spans="2:21" x14ac:dyDescent="0.25">
      <c r="B62" s="1143" t="s">
        <v>222</v>
      </c>
      <c r="C62" s="1131"/>
      <c r="D62" s="1131"/>
      <c r="E62" s="1131"/>
      <c r="F62" s="1131"/>
      <c r="G62" s="1151" t="s">
        <v>11</v>
      </c>
      <c r="H62" s="1151"/>
      <c r="I62" s="1151"/>
      <c r="J62" s="210"/>
      <c r="K62" s="308"/>
      <c r="L62" s="210"/>
      <c r="M62" s="279"/>
      <c r="N62" s="9"/>
      <c r="O62" s="9"/>
      <c r="P62" s="1146"/>
      <c r="Q62" s="9"/>
      <c r="R62" s="314"/>
    </row>
    <row r="63" spans="2:21" x14ac:dyDescent="0.25">
      <c r="B63" s="1143" t="s">
        <v>217</v>
      </c>
      <c r="C63" s="1143"/>
      <c r="D63" s="1143"/>
      <c r="E63" s="1143"/>
      <c r="F63" s="1143"/>
      <c r="G63" s="1151" t="s">
        <v>11</v>
      </c>
      <c r="H63" s="1151"/>
      <c r="I63" s="1151"/>
      <c r="J63" s="210"/>
      <c r="K63" s="308"/>
      <c r="L63" s="210"/>
      <c r="M63" s="279"/>
      <c r="N63" s="9"/>
      <c r="O63" s="9"/>
      <c r="P63" s="1146"/>
      <c r="Q63" s="9"/>
      <c r="R63" s="314"/>
    </row>
    <row r="64" spans="2:21" x14ac:dyDescent="0.25">
      <c r="B64" s="1143" t="s">
        <v>225</v>
      </c>
      <c r="C64" s="1143"/>
      <c r="D64" s="1143"/>
      <c r="E64" s="1143"/>
      <c r="F64" s="1143"/>
      <c r="G64" s="1151" t="s">
        <v>194</v>
      </c>
      <c r="H64" s="1151"/>
      <c r="I64" s="1151"/>
      <c r="J64" s="210"/>
      <c r="K64" s="308"/>
      <c r="L64" s="210"/>
      <c r="M64" s="279"/>
      <c r="N64" s="9"/>
      <c r="O64" s="9"/>
      <c r="P64" s="1146"/>
      <c r="Q64" s="9"/>
      <c r="R64" s="314"/>
    </row>
    <row r="65" spans="1:26" x14ac:dyDescent="0.25">
      <c r="B65" s="1143" t="s">
        <v>224</v>
      </c>
      <c r="C65" s="1143"/>
      <c r="D65" s="1143"/>
      <c r="E65" s="1143"/>
      <c r="F65" s="1143"/>
      <c r="G65" s="1151" t="s">
        <v>194</v>
      </c>
      <c r="H65" s="1151"/>
      <c r="I65" s="1151"/>
      <c r="J65" s="210"/>
      <c r="K65" s="308"/>
      <c r="L65" s="210"/>
      <c r="M65" s="279"/>
      <c r="N65" s="16" t="s">
        <v>109</v>
      </c>
      <c r="O65" s="16"/>
      <c r="P65" s="1146"/>
      <c r="Q65" s="9"/>
      <c r="R65" s="16" t="s">
        <v>111</v>
      </c>
    </row>
    <row r="66" spans="1:26" ht="16.5" thickBot="1" x14ac:dyDescent="0.3">
      <c r="B66" s="1158" t="s">
        <v>223</v>
      </c>
      <c r="C66" s="1158"/>
      <c r="D66" s="1158"/>
      <c r="E66" s="1158"/>
      <c r="F66" s="1158"/>
      <c r="G66" s="1151" t="s">
        <v>11</v>
      </c>
      <c r="H66" s="1151"/>
      <c r="I66" s="1151"/>
      <c r="J66" s="210"/>
      <c r="K66" s="308"/>
      <c r="L66" s="210"/>
      <c r="M66" s="279"/>
      <c r="N66" s="9" t="s">
        <v>110</v>
      </c>
      <c r="O66" s="9"/>
      <c r="P66" s="1147"/>
      <c r="Q66" s="9"/>
      <c r="R66" s="271" t="s">
        <v>68</v>
      </c>
    </row>
    <row r="67" spans="1:26" ht="16.5" thickBot="1" x14ac:dyDescent="0.3">
      <c r="B67" s="8"/>
      <c r="C67" s="1064" t="s">
        <v>114</v>
      </c>
      <c r="D67" s="1064"/>
      <c r="E67" s="1064"/>
      <c r="F67" s="1064"/>
      <c r="G67" s="1064"/>
      <c r="H67" s="1064"/>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6" x14ac:dyDescent="0.25">
      <c r="B68" s="284"/>
      <c r="C68" s="4"/>
      <c r="D68" s="4"/>
      <c r="E68" s="4"/>
      <c r="F68" s="4"/>
      <c r="G68" s="1156" t="s">
        <v>122</v>
      </c>
      <c r="H68" s="1156"/>
      <c r="I68" s="1156"/>
      <c r="J68" s="1156"/>
      <c r="K68" s="1156"/>
      <c r="L68" s="1156"/>
      <c r="M68" s="1156"/>
      <c r="N68" s="1156"/>
      <c r="O68" s="1156"/>
      <c r="P68" s="1156"/>
      <c r="Q68" s="1156"/>
      <c r="R68" s="1156"/>
    </row>
    <row r="69" spans="1:26" ht="4.1500000000000004" customHeight="1" x14ac:dyDescent="0.25">
      <c r="B69" s="535"/>
      <c r="C69" s="1153"/>
      <c r="D69" s="1153"/>
      <c r="E69" s="1153"/>
      <c r="F69" s="1153"/>
      <c r="G69" s="1153"/>
      <c r="H69" s="1153"/>
      <c r="I69" s="1153"/>
      <c r="J69" s="546"/>
      <c r="K69" s="543"/>
      <c r="L69" s="546"/>
      <c r="M69" s="544"/>
      <c r="N69" s="538"/>
      <c r="O69" s="538"/>
      <c r="P69" s="538"/>
      <c r="Q69" s="538"/>
      <c r="R69" s="545"/>
    </row>
    <row r="70" spans="1:26" x14ac:dyDescent="0.25">
      <c r="B70" s="5" t="s">
        <v>34</v>
      </c>
      <c r="C70" s="1064" t="s">
        <v>74</v>
      </c>
      <c r="D70" s="1064"/>
      <c r="E70" s="1064"/>
      <c r="F70" s="1064"/>
      <c r="G70" s="1064"/>
      <c r="H70" s="1064"/>
      <c r="I70" s="1064"/>
      <c r="J70" s="312"/>
      <c r="K70" s="310"/>
      <c r="L70" s="312"/>
      <c r="M70" s="311"/>
      <c r="N70" s="287"/>
      <c r="O70" s="287"/>
      <c r="P70" s="287"/>
      <c r="Q70" s="287"/>
      <c r="R70" s="331"/>
    </row>
    <row r="71" spans="1:26" x14ac:dyDescent="0.25">
      <c r="B71" s="1065"/>
      <c r="C71" s="1065"/>
      <c r="D71" s="1065"/>
      <c r="E71" s="1065"/>
      <c r="F71" s="1065"/>
      <c r="G71" s="1065"/>
      <c r="H71" s="1065"/>
      <c r="I71" s="1065"/>
      <c r="J71" s="1065"/>
      <c r="K71" s="1065"/>
      <c r="L71" s="1065"/>
      <c r="M71" s="1065"/>
      <c r="N71" s="1065"/>
      <c r="O71" s="1065"/>
      <c r="P71" s="1065"/>
      <c r="Q71" s="1065"/>
      <c r="R71" s="1065"/>
    </row>
    <row r="72" spans="1:26" ht="40.9" customHeight="1" x14ac:dyDescent="0.25">
      <c r="B72" s="1065"/>
      <c r="C72" s="1065"/>
      <c r="D72" s="1065"/>
      <c r="E72" s="1065"/>
      <c r="F72" s="1065"/>
      <c r="G72" s="1065"/>
      <c r="H72" s="1065"/>
      <c r="I72" s="1065"/>
      <c r="J72" s="1065"/>
      <c r="K72" s="1065"/>
      <c r="L72" s="1065"/>
      <c r="M72" s="1065"/>
      <c r="N72" s="1065"/>
      <c r="O72" s="1065"/>
      <c r="P72" s="1065"/>
      <c r="Q72" s="1065"/>
      <c r="R72" s="1065"/>
    </row>
    <row r="73" spans="1:26" s="195" customFormat="1" ht="3.6" customHeight="1" x14ac:dyDescent="0.25">
      <c r="J73" s="290"/>
      <c r="K73" s="290"/>
      <c r="R73" s="443"/>
      <c r="S73" s="289"/>
      <c r="T73" s="290"/>
      <c r="U73" s="429"/>
    </row>
    <row r="74" spans="1:26" ht="19.149999999999999" customHeight="1" x14ac:dyDescent="0.25">
      <c r="B74" s="330" t="s">
        <v>205</v>
      </c>
      <c r="C74" s="1154"/>
      <c r="D74" s="1154"/>
      <c r="E74" s="1154"/>
      <c r="F74" s="1154"/>
      <c r="G74" s="1154"/>
      <c r="H74" s="1154"/>
      <c r="I74" s="1154"/>
      <c r="J74" s="1154"/>
      <c r="K74" s="1154"/>
      <c r="L74" s="295"/>
      <c r="M74" s="295"/>
      <c r="N74" s="295"/>
      <c r="O74" s="295"/>
      <c r="P74" s="295"/>
      <c r="Q74" s="295"/>
      <c r="R74" s="295"/>
    </row>
    <row r="75" spans="1:26" ht="16.149999999999999" customHeight="1" x14ac:dyDescent="0.25">
      <c r="B75" s="330" t="s">
        <v>3</v>
      </c>
      <c r="C75" s="1155"/>
      <c r="D75" s="1155"/>
      <c r="E75" s="1155"/>
      <c r="F75" s="1155"/>
      <c r="G75" s="1155"/>
      <c r="H75" s="16"/>
      <c r="I75" s="296" t="s">
        <v>103</v>
      </c>
      <c r="J75" s="371">
        <f>Input!$C$9</f>
        <v>2023</v>
      </c>
      <c r="K75" s="296" t="s">
        <v>103</v>
      </c>
      <c r="L75" s="6">
        <f>J75-1</f>
        <v>2022</v>
      </c>
      <c r="M75" s="4"/>
      <c r="P75" s="175"/>
      <c r="Q75" s="175"/>
      <c r="S75" s="298"/>
      <c r="T75" s="307"/>
    </row>
    <row r="76" spans="1:26"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6" ht="15" customHeight="1" x14ac:dyDescent="0.25">
      <c r="B77" s="1143" t="s">
        <v>221</v>
      </c>
      <c r="C77" s="1143"/>
      <c r="D77" s="1143"/>
      <c r="E77" s="1143"/>
      <c r="F77" s="1143"/>
      <c r="G77" s="1151" t="s">
        <v>194</v>
      </c>
      <c r="H77" s="1151"/>
      <c r="I77" s="1151"/>
      <c r="J77" s="209"/>
      <c r="K77" s="308"/>
      <c r="L77" s="209"/>
      <c r="M77" s="279"/>
      <c r="N77" s="9"/>
      <c r="O77" s="9"/>
      <c r="P77" s="1146" t="s">
        <v>265</v>
      </c>
      <c r="Q77" s="9"/>
      <c r="R77" s="314"/>
      <c r="S77" s="307"/>
      <c r="T77" s="307"/>
    </row>
    <row r="78" spans="1:26" s="174" customFormat="1" ht="15" x14ac:dyDescent="0.25">
      <c r="A78" s="195"/>
      <c r="B78" s="1143" t="s">
        <v>215</v>
      </c>
      <c r="C78" s="1143"/>
      <c r="D78" s="1143"/>
      <c r="E78" s="1143"/>
      <c r="F78" s="1143"/>
      <c r="G78" s="1151" t="s">
        <v>11</v>
      </c>
      <c r="H78" s="1151"/>
      <c r="I78" s="1151"/>
      <c r="J78" s="210"/>
      <c r="K78" s="308"/>
      <c r="L78" s="210"/>
      <c r="M78" s="279"/>
      <c r="N78" s="9"/>
      <c r="O78" s="9"/>
      <c r="P78" s="1146"/>
      <c r="Q78" s="9"/>
      <c r="R78" s="314"/>
      <c r="S78" s="307"/>
      <c r="T78" s="309"/>
      <c r="U78" s="429"/>
      <c r="V78" s="195"/>
      <c r="W78" s="195"/>
      <c r="X78" s="195"/>
      <c r="Y78" s="195"/>
      <c r="Z78" s="195"/>
    </row>
    <row r="79" spans="1:26" s="174" customFormat="1" ht="15" x14ac:dyDescent="0.25">
      <c r="A79" s="195"/>
      <c r="B79" s="1143" t="s">
        <v>222</v>
      </c>
      <c r="C79" s="1131"/>
      <c r="D79" s="1131"/>
      <c r="E79" s="1131"/>
      <c r="F79" s="1131"/>
      <c r="G79" s="1151" t="s">
        <v>11</v>
      </c>
      <c r="H79" s="1151"/>
      <c r="I79" s="1151"/>
      <c r="J79" s="210"/>
      <c r="K79" s="308"/>
      <c r="L79" s="210"/>
      <c r="M79" s="279"/>
      <c r="N79" s="9"/>
      <c r="O79" s="9"/>
      <c r="P79" s="1146"/>
      <c r="Q79" s="9"/>
      <c r="R79" s="314"/>
      <c r="S79" s="307"/>
      <c r="T79" s="307"/>
      <c r="U79" s="429"/>
      <c r="V79" s="195"/>
      <c r="W79" s="195"/>
      <c r="X79" s="195"/>
      <c r="Y79" s="195"/>
      <c r="Z79" s="195"/>
    </row>
    <row r="80" spans="1:26" s="174" customFormat="1" ht="15" x14ac:dyDescent="0.25">
      <c r="A80" s="195"/>
      <c r="B80" s="1143" t="s">
        <v>217</v>
      </c>
      <c r="C80" s="1143"/>
      <c r="D80" s="1143"/>
      <c r="E80" s="1143"/>
      <c r="F80" s="1143"/>
      <c r="G80" s="1151" t="s">
        <v>11</v>
      </c>
      <c r="H80" s="1151"/>
      <c r="I80" s="1151"/>
      <c r="J80" s="210"/>
      <c r="K80" s="308"/>
      <c r="L80" s="210"/>
      <c r="M80" s="279"/>
      <c r="N80" s="9"/>
      <c r="O80" s="9"/>
      <c r="P80" s="1146"/>
      <c r="Q80" s="9"/>
      <c r="R80" s="314"/>
      <c r="S80" s="307"/>
      <c r="T80" s="307"/>
      <c r="U80" s="429"/>
      <c r="V80" s="195"/>
      <c r="W80" s="195"/>
      <c r="X80" s="195"/>
      <c r="Y80" s="195"/>
      <c r="Z80" s="195"/>
    </row>
    <row r="81" spans="1:26" s="174" customFormat="1" x14ac:dyDescent="0.25">
      <c r="A81" s="195"/>
      <c r="B81" s="1143" t="s">
        <v>225</v>
      </c>
      <c r="C81" s="1143"/>
      <c r="D81" s="1143"/>
      <c r="E81" s="1143"/>
      <c r="F81" s="1143"/>
      <c r="G81" s="1151" t="s">
        <v>194</v>
      </c>
      <c r="H81" s="1151"/>
      <c r="I81" s="1151"/>
      <c r="J81" s="210"/>
      <c r="K81" s="308"/>
      <c r="L81" s="210"/>
      <c r="M81" s="279"/>
      <c r="N81" s="9"/>
      <c r="O81" s="9"/>
      <c r="P81" s="1146"/>
      <c r="Q81" s="9"/>
      <c r="R81" s="314"/>
      <c r="S81" s="299"/>
      <c r="T81" s="290"/>
      <c r="U81" s="429"/>
      <c r="V81" s="195"/>
      <c r="W81" s="195"/>
      <c r="X81" s="195"/>
      <c r="Y81" s="195"/>
      <c r="Z81" s="195"/>
    </row>
    <row r="82" spans="1:26" s="302" customFormat="1" ht="16.899999999999999" customHeight="1" x14ac:dyDescent="0.25">
      <c r="A82" s="195"/>
      <c r="B82" s="1143" t="s">
        <v>224</v>
      </c>
      <c r="C82" s="1143"/>
      <c r="D82" s="1143"/>
      <c r="E82" s="1143"/>
      <c r="F82" s="1143"/>
      <c r="G82" s="1151" t="s">
        <v>194</v>
      </c>
      <c r="H82" s="1151"/>
      <c r="I82" s="1151"/>
      <c r="J82" s="210"/>
      <c r="K82" s="308"/>
      <c r="L82" s="210"/>
      <c r="M82" s="279"/>
      <c r="N82" s="16" t="s">
        <v>109</v>
      </c>
      <c r="O82" s="16"/>
      <c r="P82" s="1146"/>
      <c r="Q82" s="9"/>
      <c r="R82" s="16" t="s">
        <v>111</v>
      </c>
      <c r="S82" s="289"/>
      <c r="T82" s="290"/>
      <c r="U82" s="429"/>
      <c r="V82" s="195"/>
      <c r="W82" s="195"/>
      <c r="X82" s="195"/>
      <c r="Y82" s="195"/>
      <c r="Z82" s="195"/>
    </row>
    <row r="83" spans="1:26" s="174" customFormat="1" ht="15" customHeight="1" thickBot="1" x14ac:dyDescent="0.3">
      <c r="A83" s="195"/>
      <c r="B83" s="1158" t="s">
        <v>223</v>
      </c>
      <c r="C83" s="1158"/>
      <c r="D83" s="1158"/>
      <c r="E83" s="1158"/>
      <c r="F83" s="1158"/>
      <c r="G83" s="1151" t="s">
        <v>11</v>
      </c>
      <c r="H83" s="1151"/>
      <c r="I83" s="1151"/>
      <c r="J83" s="210"/>
      <c r="K83" s="308"/>
      <c r="L83" s="210"/>
      <c r="M83" s="279"/>
      <c r="N83" s="9" t="s">
        <v>110</v>
      </c>
      <c r="O83" s="9"/>
      <c r="P83" s="1147"/>
      <c r="Q83" s="9"/>
      <c r="R83" s="271" t="s">
        <v>68</v>
      </c>
      <c r="S83" s="299"/>
      <c r="T83" s="290"/>
      <c r="U83" s="429"/>
      <c r="V83" s="195"/>
      <c r="W83" s="195"/>
      <c r="X83" s="195"/>
      <c r="Y83" s="195"/>
      <c r="Z83" s="195"/>
    </row>
    <row r="84" spans="1:26" s="174" customFormat="1" ht="15.6" customHeight="1" thickBot="1" x14ac:dyDescent="0.3">
      <c r="A84" s="195"/>
      <c r="B84" s="8"/>
      <c r="C84" s="1064" t="s">
        <v>114</v>
      </c>
      <c r="D84" s="1064"/>
      <c r="E84" s="1064"/>
      <c r="F84" s="1064"/>
      <c r="G84" s="1064"/>
      <c r="H84" s="1064"/>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429"/>
      <c r="V84" s="195"/>
      <c r="W84" s="195"/>
      <c r="X84" s="195"/>
      <c r="Y84" s="195"/>
      <c r="Z84" s="195"/>
    </row>
    <row r="85" spans="1:26" s="174" customFormat="1" ht="16.899999999999999" customHeight="1" x14ac:dyDescent="0.25">
      <c r="A85" s="195"/>
      <c r="B85" s="284"/>
      <c r="C85" s="4"/>
      <c r="D85" s="4"/>
      <c r="E85" s="4"/>
      <c r="F85" s="4"/>
      <c r="G85" s="1156" t="s">
        <v>122</v>
      </c>
      <c r="H85" s="1156"/>
      <c r="I85" s="1156"/>
      <c r="J85" s="1156"/>
      <c r="K85" s="1156"/>
      <c r="L85" s="1156"/>
      <c r="M85" s="1156"/>
      <c r="N85" s="1156"/>
      <c r="O85" s="1156"/>
      <c r="P85" s="1156"/>
      <c r="Q85" s="1156"/>
      <c r="R85" s="1156"/>
      <c r="S85" s="289"/>
      <c r="T85" s="290"/>
      <c r="U85" s="429"/>
      <c r="V85" s="195"/>
      <c r="W85" s="195"/>
      <c r="X85" s="195"/>
      <c r="Y85" s="195"/>
      <c r="Z85" s="195"/>
    </row>
    <row r="86" spans="1:26" s="174" customFormat="1" ht="3.6" customHeight="1" x14ac:dyDescent="0.25">
      <c r="A86" s="195"/>
      <c r="B86" s="535"/>
      <c r="C86" s="1153"/>
      <c r="D86" s="1153"/>
      <c r="E86" s="1153"/>
      <c r="F86" s="1153"/>
      <c r="G86" s="1153"/>
      <c r="H86" s="1153"/>
      <c r="I86" s="1153"/>
      <c r="J86" s="546"/>
      <c r="K86" s="543"/>
      <c r="L86" s="546"/>
      <c r="M86" s="544"/>
      <c r="N86" s="538"/>
      <c r="O86" s="538"/>
      <c r="P86" s="538"/>
      <c r="Q86" s="538"/>
      <c r="R86" s="545"/>
      <c r="S86" s="289"/>
      <c r="T86" s="290"/>
      <c r="U86" s="429"/>
      <c r="V86" s="195"/>
      <c r="W86" s="195"/>
      <c r="X86" s="195"/>
      <c r="Y86" s="195"/>
      <c r="Z86" s="195"/>
    </row>
    <row r="87" spans="1:26" s="174" customFormat="1" ht="12.6" customHeight="1" x14ac:dyDescent="0.25">
      <c r="A87" s="195"/>
      <c r="B87" s="5" t="s">
        <v>34</v>
      </c>
      <c r="C87" s="1064" t="s">
        <v>74</v>
      </c>
      <c r="D87" s="1064"/>
      <c r="E87" s="1064"/>
      <c r="F87" s="1064"/>
      <c r="G87" s="1064"/>
      <c r="H87" s="1064"/>
      <c r="I87" s="1064"/>
      <c r="J87" s="312"/>
      <c r="K87" s="310"/>
      <c r="L87" s="312"/>
      <c r="M87" s="311"/>
      <c r="N87" s="287"/>
      <c r="O87" s="287"/>
      <c r="P87" s="287"/>
      <c r="Q87" s="287"/>
      <c r="R87" s="331"/>
      <c r="S87" s="289"/>
      <c r="T87" s="290"/>
      <c r="U87" s="429"/>
      <c r="V87" s="195"/>
      <c r="W87" s="195"/>
      <c r="X87" s="195"/>
      <c r="Y87" s="195"/>
      <c r="Z87" s="195"/>
    </row>
    <row r="88" spans="1:26" s="174" customFormat="1" ht="16.899999999999999" customHeight="1" x14ac:dyDescent="0.25">
      <c r="A88" s="195"/>
      <c r="B88" s="1065"/>
      <c r="C88" s="1065"/>
      <c r="D88" s="1065"/>
      <c r="E88" s="1065"/>
      <c r="F88" s="1065"/>
      <c r="G88" s="1065"/>
      <c r="H88" s="1065"/>
      <c r="I88" s="1065"/>
      <c r="J88" s="1065"/>
      <c r="K88" s="1065"/>
      <c r="L88" s="1065"/>
      <c r="M88" s="1065"/>
      <c r="N88" s="1065"/>
      <c r="O88" s="1065"/>
      <c r="P88" s="1065"/>
      <c r="Q88" s="1065"/>
      <c r="R88" s="1065"/>
      <c r="S88" s="289"/>
      <c r="T88" s="290"/>
      <c r="U88" s="429"/>
      <c r="V88" s="195"/>
      <c r="W88" s="195"/>
      <c r="X88" s="195"/>
      <c r="Y88" s="195"/>
      <c r="Z88" s="195"/>
    </row>
    <row r="89" spans="1:26" s="174" customFormat="1" ht="35.450000000000003" customHeight="1" x14ac:dyDescent="0.25">
      <c r="A89" s="195"/>
      <c r="B89" s="1065"/>
      <c r="C89" s="1065"/>
      <c r="D89" s="1065"/>
      <c r="E89" s="1065"/>
      <c r="F89" s="1065"/>
      <c r="G89" s="1065"/>
      <c r="H89" s="1065"/>
      <c r="I89" s="1065"/>
      <c r="J89" s="1065"/>
      <c r="K89" s="1065"/>
      <c r="L89" s="1065"/>
      <c r="M89" s="1065"/>
      <c r="N89" s="1065"/>
      <c r="O89" s="1065"/>
      <c r="P89" s="1065"/>
      <c r="Q89" s="1065"/>
      <c r="R89" s="1065"/>
      <c r="S89" s="289"/>
      <c r="T89" s="290"/>
      <c r="U89" s="429"/>
      <c r="V89" s="195"/>
      <c r="W89" s="195"/>
      <c r="X89" s="195"/>
      <c r="Y89" s="195"/>
      <c r="Z89" s="195"/>
    </row>
    <row r="90" spans="1:26" s="195" customFormat="1" ht="5.45" customHeight="1" x14ac:dyDescent="0.25">
      <c r="J90" s="290"/>
      <c r="K90" s="290"/>
      <c r="R90" s="443"/>
      <c r="S90" s="289"/>
      <c r="T90" s="290"/>
      <c r="U90" s="429"/>
    </row>
    <row r="91" spans="1:26" ht="21.6" customHeight="1" x14ac:dyDescent="0.25">
      <c r="B91" s="330" t="s">
        <v>205</v>
      </c>
      <c r="C91" s="1154"/>
      <c r="D91" s="1154"/>
      <c r="E91" s="1154"/>
      <c r="F91" s="1154"/>
      <c r="G91" s="1154"/>
      <c r="H91" s="1154"/>
      <c r="I91" s="1154"/>
      <c r="J91" s="1154"/>
      <c r="K91" s="1154"/>
      <c r="L91" s="295"/>
      <c r="M91" s="295"/>
      <c r="N91" s="295"/>
      <c r="O91" s="295"/>
      <c r="P91" s="295"/>
      <c r="Q91" s="295"/>
      <c r="R91" s="295"/>
    </row>
    <row r="92" spans="1:26" ht="18" customHeight="1" x14ac:dyDescent="0.25">
      <c r="B92" s="330" t="s">
        <v>3</v>
      </c>
      <c r="C92" s="1155"/>
      <c r="D92" s="1155"/>
      <c r="E92" s="1155"/>
      <c r="F92" s="1155"/>
      <c r="G92" s="1155"/>
      <c r="H92" s="16"/>
      <c r="I92" s="296" t="s">
        <v>103</v>
      </c>
      <c r="J92" s="371">
        <f>Input!$C$9</f>
        <v>2023</v>
      </c>
      <c r="K92" s="296" t="s">
        <v>103</v>
      </c>
      <c r="L92" s="6">
        <f>J92-1</f>
        <v>2022</v>
      </c>
      <c r="M92" s="4"/>
      <c r="P92" s="175"/>
      <c r="Q92" s="175"/>
    </row>
    <row r="93" spans="1:26"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6" x14ac:dyDescent="0.25">
      <c r="B94" s="1143" t="s">
        <v>221</v>
      </c>
      <c r="C94" s="1143"/>
      <c r="D94" s="1143"/>
      <c r="E94" s="1143"/>
      <c r="F94" s="1143"/>
      <c r="G94" s="1151" t="s">
        <v>194</v>
      </c>
      <c r="H94" s="1151"/>
      <c r="I94" s="1151"/>
      <c r="J94" s="209"/>
      <c r="K94" s="308"/>
      <c r="L94" s="209"/>
      <c r="M94" s="279"/>
      <c r="N94" s="9"/>
      <c r="O94" s="9"/>
      <c r="P94" s="1146" t="s">
        <v>265</v>
      </c>
      <c r="Q94" s="9"/>
      <c r="R94" s="314"/>
    </row>
    <row r="95" spans="1:26" x14ac:dyDescent="0.25">
      <c r="B95" s="1143" t="s">
        <v>215</v>
      </c>
      <c r="C95" s="1143"/>
      <c r="D95" s="1143"/>
      <c r="E95" s="1143"/>
      <c r="F95" s="1143"/>
      <c r="G95" s="1151" t="s">
        <v>11</v>
      </c>
      <c r="H95" s="1151"/>
      <c r="I95" s="1151"/>
      <c r="J95" s="210"/>
      <c r="K95" s="308"/>
      <c r="L95" s="210"/>
      <c r="M95" s="279"/>
      <c r="N95" s="9"/>
      <c r="O95" s="9"/>
      <c r="P95" s="1146"/>
      <c r="Q95" s="9"/>
      <c r="R95" s="314"/>
    </row>
    <row r="96" spans="1:26" x14ac:dyDescent="0.25">
      <c r="B96" s="1143" t="s">
        <v>222</v>
      </c>
      <c r="C96" s="1131"/>
      <c r="D96" s="1131"/>
      <c r="E96" s="1131"/>
      <c r="F96" s="1131"/>
      <c r="G96" s="1151" t="s">
        <v>11</v>
      </c>
      <c r="H96" s="1151"/>
      <c r="I96" s="1151"/>
      <c r="J96" s="210"/>
      <c r="K96" s="308"/>
      <c r="L96" s="210"/>
      <c r="M96" s="279"/>
      <c r="N96" s="9"/>
      <c r="O96" s="9"/>
      <c r="P96" s="1146"/>
      <c r="Q96" s="9"/>
      <c r="R96" s="314"/>
    </row>
    <row r="97" spans="2:21" x14ac:dyDescent="0.25">
      <c r="B97" s="1143" t="s">
        <v>217</v>
      </c>
      <c r="C97" s="1143"/>
      <c r="D97" s="1143"/>
      <c r="E97" s="1143"/>
      <c r="F97" s="1143"/>
      <c r="G97" s="1151" t="s">
        <v>11</v>
      </c>
      <c r="H97" s="1151"/>
      <c r="I97" s="1151"/>
      <c r="J97" s="210"/>
      <c r="K97" s="308"/>
      <c r="L97" s="210"/>
      <c r="M97" s="279"/>
      <c r="N97" s="9"/>
      <c r="O97" s="9"/>
      <c r="P97" s="1146"/>
      <c r="Q97" s="9"/>
      <c r="R97" s="314"/>
    </row>
    <row r="98" spans="2:21" x14ac:dyDescent="0.25">
      <c r="B98" s="1143" t="s">
        <v>225</v>
      </c>
      <c r="C98" s="1143"/>
      <c r="D98" s="1143"/>
      <c r="E98" s="1143"/>
      <c r="F98" s="1143"/>
      <c r="G98" s="1151" t="s">
        <v>194</v>
      </c>
      <c r="H98" s="1151"/>
      <c r="I98" s="1151"/>
      <c r="J98" s="210"/>
      <c r="K98" s="308"/>
      <c r="L98" s="210"/>
      <c r="M98" s="279"/>
      <c r="N98" s="9"/>
      <c r="O98" s="9"/>
      <c r="P98" s="1146"/>
      <c r="Q98" s="9"/>
      <c r="R98" s="314"/>
    </row>
    <row r="99" spans="2:21" x14ac:dyDescent="0.25">
      <c r="B99" s="1143" t="s">
        <v>224</v>
      </c>
      <c r="C99" s="1143"/>
      <c r="D99" s="1143"/>
      <c r="E99" s="1143"/>
      <c r="F99" s="1143"/>
      <c r="G99" s="1151" t="s">
        <v>194</v>
      </c>
      <c r="H99" s="1151"/>
      <c r="I99" s="1151"/>
      <c r="J99" s="210"/>
      <c r="K99" s="308"/>
      <c r="L99" s="210"/>
      <c r="M99" s="279"/>
      <c r="N99" s="16" t="s">
        <v>109</v>
      </c>
      <c r="O99" s="16"/>
      <c r="P99" s="1146"/>
      <c r="Q99" s="9"/>
      <c r="R99" s="16" t="s">
        <v>111</v>
      </c>
    </row>
    <row r="100" spans="2:21" ht="16.5" thickBot="1" x14ac:dyDescent="0.3">
      <c r="B100" s="1158" t="s">
        <v>223</v>
      </c>
      <c r="C100" s="1158"/>
      <c r="D100" s="1158"/>
      <c r="E100" s="1158"/>
      <c r="F100" s="1158"/>
      <c r="G100" s="1151" t="s">
        <v>11</v>
      </c>
      <c r="H100" s="1151"/>
      <c r="I100" s="1151"/>
      <c r="J100" s="210"/>
      <c r="K100" s="308"/>
      <c r="L100" s="210"/>
      <c r="M100" s="279"/>
      <c r="N100" s="9" t="s">
        <v>110</v>
      </c>
      <c r="O100" s="9"/>
      <c r="P100" s="1147"/>
      <c r="Q100" s="9"/>
      <c r="R100" s="271" t="s">
        <v>68</v>
      </c>
    </row>
    <row r="101" spans="2:21" ht="16.5" thickBot="1" x14ac:dyDescent="0.3">
      <c r="B101" s="8"/>
      <c r="C101" s="1064" t="s">
        <v>114</v>
      </c>
      <c r="D101" s="1064"/>
      <c r="E101" s="1064"/>
      <c r="F101" s="1064"/>
      <c r="G101" s="1064"/>
      <c r="H101" s="1064"/>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1" x14ac:dyDescent="0.25">
      <c r="B102" s="284"/>
      <c r="C102" s="4"/>
      <c r="D102" s="4"/>
      <c r="E102" s="4"/>
      <c r="F102" s="4"/>
      <c r="G102" s="1156" t="s">
        <v>122</v>
      </c>
      <c r="H102" s="1156"/>
      <c r="I102" s="1156"/>
      <c r="J102" s="1156"/>
      <c r="K102" s="1156"/>
      <c r="L102" s="1156"/>
      <c r="M102" s="1156"/>
      <c r="N102" s="1156"/>
      <c r="O102" s="1156"/>
      <c r="P102" s="1156"/>
      <c r="Q102" s="1156"/>
      <c r="R102" s="1156"/>
    </row>
    <row r="103" spans="2:21" ht="4.1500000000000004" customHeight="1" x14ac:dyDescent="0.25">
      <c r="B103" s="535"/>
      <c r="C103" s="1153"/>
      <c r="D103" s="1153"/>
      <c r="E103" s="1153"/>
      <c r="F103" s="1153"/>
      <c r="G103" s="1153"/>
      <c r="H103" s="1153"/>
      <c r="I103" s="1153"/>
      <c r="J103" s="546"/>
      <c r="K103" s="543"/>
      <c r="L103" s="546"/>
      <c r="M103" s="544"/>
      <c r="N103" s="538"/>
      <c r="O103" s="538"/>
      <c r="P103" s="538"/>
      <c r="Q103" s="538"/>
      <c r="R103" s="545"/>
    </row>
    <row r="104" spans="2:21" x14ac:dyDescent="0.25">
      <c r="B104" s="5" t="s">
        <v>34</v>
      </c>
      <c r="C104" s="1064" t="s">
        <v>74</v>
      </c>
      <c r="D104" s="1064"/>
      <c r="E104" s="1064"/>
      <c r="F104" s="1064"/>
      <c r="G104" s="1064"/>
      <c r="H104" s="1064"/>
      <c r="I104" s="1064"/>
      <c r="J104" s="312"/>
      <c r="K104" s="310"/>
      <c r="L104" s="312"/>
      <c r="M104" s="311"/>
      <c r="N104" s="287"/>
      <c r="O104" s="287"/>
      <c r="P104" s="287"/>
      <c r="Q104" s="287"/>
      <c r="R104" s="331"/>
    </row>
    <row r="105" spans="2:21" x14ac:dyDescent="0.25">
      <c r="B105" s="1065"/>
      <c r="C105" s="1065"/>
      <c r="D105" s="1065"/>
      <c r="E105" s="1065"/>
      <c r="F105" s="1065"/>
      <c r="G105" s="1065"/>
      <c r="H105" s="1065"/>
      <c r="I105" s="1065"/>
      <c r="J105" s="1065"/>
      <c r="K105" s="1065"/>
      <c r="L105" s="1065"/>
      <c r="M105" s="1065"/>
      <c r="N105" s="1065"/>
      <c r="O105" s="1065"/>
      <c r="P105" s="1065"/>
      <c r="Q105" s="1065"/>
      <c r="R105" s="1065"/>
    </row>
    <row r="106" spans="2:21" ht="40.9" customHeight="1" x14ac:dyDescent="0.25">
      <c r="B106" s="1065"/>
      <c r="C106" s="1065"/>
      <c r="D106" s="1065"/>
      <c r="E106" s="1065"/>
      <c r="F106" s="1065"/>
      <c r="G106" s="1065"/>
      <c r="H106" s="1065"/>
      <c r="I106" s="1065"/>
      <c r="J106" s="1065"/>
      <c r="K106" s="1065"/>
      <c r="L106" s="1065"/>
      <c r="M106" s="1065"/>
      <c r="N106" s="1065"/>
      <c r="O106" s="1065"/>
      <c r="P106" s="1065"/>
      <c r="Q106" s="1065"/>
      <c r="R106" s="1065"/>
    </row>
    <row r="107" spans="2:21" s="195" customFormat="1" ht="4.1500000000000004" customHeight="1" x14ac:dyDescent="0.25">
      <c r="J107" s="290"/>
      <c r="K107" s="290"/>
      <c r="R107" s="443"/>
      <c r="S107" s="289"/>
      <c r="T107" s="290"/>
      <c r="U107" s="429"/>
    </row>
    <row r="108" spans="2:21" ht="21.6" customHeight="1" x14ac:dyDescent="0.25">
      <c r="B108" s="330" t="s">
        <v>205</v>
      </c>
      <c r="C108" s="1154"/>
      <c r="D108" s="1154"/>
      <c r="E108" s="1154"/>
      <c r="F108" s="1154"/>
      <c r="G108" s="1154"/>
      <c r="H108" s="1154"/>
      <c r="I108" s="1154"/>
      <c r="J108" s="1154"/>
      <c r="K108" s="1154"/>
      <c r="L108" s="295"/>
      <c r="M108" s="295"/>
      <c r="N108" s="295"/>
      <c r="O108" s="295"/>
      <c r="P108" s="295"/>
      <c r="Q108" s="295"/>
      <c r="R108" s="295"/>
    </row>
    <row r="109" spans="2:21" ht="18" customHeight="1" x14ac:dyDescent="0.25">
      <c r="B109" s="330" t="s">
        <v>3</v>
      </c>
      <c r="C109" s="1155"/>
      <c r="D109" s="1155"/>
      <c r="E109" s="1155"/>
      <c r="F109" s="1155"/>
      <c r="G109" s="1155"/>
      <c r="H109" s="16"/>
      <c r="I109" s="296" t="s">
        <v>103</v>
      </c>
      <c r="J109" s="371">
        <f>Input!$C$9</f>
        <v>2023</v>
      </c>
      <c r="K109" s="296" t="s">
        <v>103</v>
      </c>
      <c r="L109" s="6">
        <f>J109-1</f>
        <v>2022</v>
      </c>
      <c r="M109" s="4"/>
      <c r="P109" s="175"/>
      <c r="Q109" s="175"/>
    </row>
    <row r="110" spans="2:21"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1" x14ac:dyDescent="0.25">
      <c r="B111" s="1143" t="s">
        <v>221</v>
      </c>
      <c r="C111" s="1143"/>
      <c r="D111" s="1143"/>
      <c r="E111" s="1143"/>
      <c r="F111" s="1143"/>
      <c r="G111" s="1151" t="s">
        <v>194</v>
      </c>
      <c r="H111" s="1151"/>
      <c r="I111" s="1151"/>
      <c r="J111" s="209"/>
      <c r="K111" s="308"/>
      <c r="L111" s="209"/>
      <c r="M111" s="279"/>
      <c r="N111" s="9"/>
      <c r="O111" s="9"/>
      <c r="P111" s="1146" t="s">
        <v>265</v>
      </c>
      <c r="Q111" s="9"/>
      <c r="R111" s="314"/>
    </row>
    <row r="112" spans="2:21" x14ac:dyDescent="0.25">
      <c r="B112" s="1143" t="s">
        <v>215</v>
      </c>
      <c r="C112" s="1143"/>
      <c r="D112" s="1143"/>
      <c r="E112" s="1143"/>
      <c r="F112" s="1143"/>
      <c r="G112" s="1151" t="s">
        <v>11</v>
      </c>
      <c r="H112" s="1151"/>
      <c r="I112" s="1151"/>
      <c r="J112" s="210"/>
      <c r="K112" s="308"/>
      <c r="L112" s="210"/>
      <c r="M112" s="279"/>
      <c r="N112" s="9"/>
      <c r="O112" s="9"/>
      <c r="P112" s="1146"/>
      <c r="Q112" s="9"/>
      <c r="R112" s="314"/>
    </row>
    <row r="113" spans="2:21" x14ac:dyDescent="0.25">
      <c r="B113" s="1143" t="s">
        <v>222</v>
      </c>
      <c r="C113" s="1131"/>
      <c r="D113" s="1131"/>
      <c r="E113" s="1131"/>
      <c r="F113" s="1131"/>
      <c r="G113" s="1151" t="s">
        <v>11</v>
      </c>
      <c r="H113" s="1151"/>
      <c r="I113" s="1151"/>
      <c r="J113" s="210"/>
      <c r="K113" s="308"/>
      <c r="L113" s="210"/>
      <c r="M113" s="279"/>
      <c r="N113" s="9"/>
      <c r="O113" s="9"/>
      <c r="P113" s="1146"/>
      <c r="Q113" s="9"/>
      <c r="R113" s="314"/>
    </row>
    <row r="114" spans="2:21" x14ac:dyDescent="0.25">
      <c r="B114" s="1143" t="s">
        <v>217</v>
      </c>
      <c r="C114" s="1143"/>
      <c r="D114" s="1143"/>
      <c r="E114" s="1143"/>
      <c r="F114" s="1143"/>
      <c r="G114" s="1151" t="s">
        <v>11</v>
      </c>
      <c r="H114" s="1151"/>
      <c r="I114" s="1151"/>
      <c r="J114" s="210"/>
      <c r="K114" s="308"/>
      <c r="L114" s="210"/>
      <c r="M114" s="279"/>
      <c r="N114" s="9"/>
      <c r="O114" s="9"/>
      <c r="P114" s="1146"/>
      <c r="Q114" s="9"/>
      <c r="R114" s="314"/>
    </row>
    <row r="115" spans="2:21" x14ac:dyDescent="0.25">
      <c r="B115" s="1143" t="s">
        <v>225</v>
      </c>
      <c r="C115" s="1143"/>
      <c r="D115" s="1143"/>
      <c r="E115" s="1143"/>
      <c r="F115" s="1143"/>
      <c r="G115" s="1151" t="s">
        <v>194</v>
      </c>
      <c r="H115" s="1151"/>
      <c r="I115" s="1151"/>
      <c r="J115" s="210"/>
      <c r="K115" s="308"/>
      <c r="L115" s="210"/>
      <c r="M115" s="279"/>
      <c r="N115" s="9"/>
      <c r="O115" s="9"/>
      <c r="P115" s="1146"/>
      <c r="Q115" s="9"/>
      <c r="R115" s="314"/>
    </row>
    <row r="116" spans="2:21" x14ac:dyDescent="0.25">
      <c r="B116" s="1143" t="s">
        <v>224</v>
      </c>
      <c r="C116" s="1143"/>
      <c r="D116" s="1143"/>
      <c r="E116" s="1143"/>
      <c r="F116" s="1143"/>
      <c r="G116" s="1151" t="s">
        <v>194</v>
      </c>
      <c r="H116" s="1151"/>
      <c r="I116" s="1151"/>
      <c r="J116" s="210"/>
      <c r="K116" s="308"/>
      <c r="L116" s="210"/>
      <c r="M116" s="279"/>
      <c r="N116" s="16" t="s">
        <v>109</v>
      </c>
      <c r="O116" s="16"/>
      <c r="P116" s="1146"/>
      <c r="Q116" s="9"/>
      <c r="R116" s="16" t="s">
        <v>111</v>
      </c>
    </row>
    <row r="117" spans="2:21" ht="16.5" thickBot="1" x14ac:dyDescent="0.3">
      <c r="B117" s="1158" t="s">
        <v>223</v>
      </c>
      <c r="C117" s="1158"/>
      <c r="D117" s="1158"/>
      <c r="E117" s="1158"/>
      <c r="F117" s="1158"/>
      <c r="G117" s="1151" t="s">
        <v>11</v>
      </c>
      <c r="H117" s="1151"/>
      <c r="I117" s="1151"/>
      <c r="J117" s="210"/>
      <c r="K117" s="308"/>
      <c r="L117" s="210"/>
      <c r="M117" s="279"/>
      <c r="N117" s="9" t="s">
        <v>110</v>
      </c>
      <c r="O117" s="9"/>
      <c r="P117" s="1147"/>
      <c r="Q117" s="9"/>
      <c r="R117" s="271" t="s">
        <v>68</v>
      </c>
    </row>
    <row r="118" spans="2:21" ht="16.5" thickBot="1" x14ac:dyDescent="0.3">
      <c r="B118" s="8"/>
      <c r="C118" s="1064" t="s">
        <v>114</v>
      </c>
      <c r="D118" s="1064"/>
      <c r="E118" s="1064"/>
      <c r="F118" s="1064"/>
      <c r="G118" s="1064"/>
      <c r="H118" s="1064"/>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1" x14ac:dyDescent="0.25">
      <c r="B119" s="284"/>
      <c r="C119" s="4"/>
      <c r="D119" s="4"/>
      <c r="E119" s="4"/>
      <c r="F119" s="4"/>
      <c r="G119" s="1156" t="s">
        <v>122</v>
      </c>
      <c r="H119" s="1156"/>
      <c r="I119" s="1156"/>
      <c r="J119" s="1156"/>
      <c r="K119" s="1156"/>
      <c r="L119" s="1156"/>
      <c r="M119" s="1156"/>
      <c r="N119" s="1156"/>
      <c r="O119" s="1156"/>
      <c r="P119" s="1156"/>
      <c r="Q119" s="1156"/>
      <c r="R119" s="1156"/>
    </row>
    <row r="120" spans="2:21" ht="4.1500000000000004" customHeight="1" x14ac:dyDescent="0.25">
      <c r="B120" s="535"/>
      <c r="C120" s="1153"/>
      <c r="D120" s="1153"/>
      <c r="E120" s="1153"/>
      <c r="F120" s="1153"/>
      <c r="G120" s="1153"/>
      <c r="H120" s="1153"/>
      <c r="I120" s="1153"/>
      <c r="J120" s="546"/>
      <c r="K120" s="543"/>
      <c r="L120" s="546"/>
      <c r="M120" s="544"/>
      <c r="N120" s="538"/>
      <c r="O120" s="538"/>
      <c r="P120" s="538"/>
      <c r="Q120" s="538"/>
      <c r="R120" s="545"/>
    </row>
    <row r="121" spans="2:21" x14ac:dyDescent="0.25">
      <c r="B121" s="5" t="s">
        <v>34</v>
      </c>
      <c r="C121" s="1064" t="s">
        <v>74</v>
      </c>
      <c r="D121" s="1064"/>
      <c r="E121" s="1064"/>
      <c r="F121" s="1064"/>
      <c r="G121" s="1064"/>
      <c r="H121" s="1064"/>
      <c r="I121" s="1064"/>
      <c r="J121" s="312"/>
      <c r="K121" s="310"/>
      <c r="L121" s="312"/>
      <c r="M121" s="311"/>
      <c r="N121" s="287"/>
      <c r="O121" s="287"/>
      <c r="P121" s="287"/>
      <c r="Q121" s="287"/>
      <c r="R121" s="331"/>
    </row>
    <row r="122" spans="2:21" x14ac:dyDescent="0.25">
      <c r="B122" s="1065"/>
      <c r="C122" s="1065"/>
      <c r="D122" s="1065"/>
      <c r="E122" s="1065"/>
      <c r="F122" s="1065"/>
      <c r="G122" s="1065"/>
      <c r="H122" s="1065"/>
      <c r="I122" s="1065"/>
      <c r="J122" s="1065"/>
      <c r="K122" s="1065"/>
      <c r="L122" s="1065"/>
      <c r="M122" s="1065"/>
      <c r="N122" s="1065"/>
      <c r="O122" s="1065"/>
      <c r="P122" s="1065"/>
      <c r="Q122" s="1065"/>
      <c r="R122" s="1065"/>
    </row>
    <row r="123" spans="2:21" ht="40.9" customHeight="1" x14ac:dyDescent="0.25">
      <c r="B123" s="1065"/>
      <c r="C123" s="1065"/>
      <c r="D123" s="1065"/>
      <c r="E123" s="1065"/>
      <c r="F123" s="1065"/>
      <c r="G123" s="1065"/>
      <c r="H123" s="1065"/>
      <c r="I123" s="1065"/>
      <c r="J123" s="1065"/>
      <c r="K123" s="1065"/>
      <c r="L123" s="1065"/>
      <c r="M123" s="1065"/>
      <c r="N123" s="1065"/>
      <c r="O123" s="1065"/>
      <c r="P123" s="1065"/>
      <c r="Q123" s="1065"/>
      <c r="R123" s="1065"/>
    </row>
    <row r="124" spans="2:21" s="195" customFormat="1" ht="5.45" customHeight="1" x14ac:dyDescent="0.25">
      <c r="J124" s="290"/>
      <c r="K124" s="290"/>
      <c r="R124" s="443"/>
      <c r="S124" s="289"/>
      <c r="T124" s="290"/>
      <c r="U124" s="429"/>
    </row>
    <row r="125" spans="2:21" ht="21.6" customHeight="1" x14ac:dyDescent="0.25">
      <c r="B125" s="330" t="s">
        <v>205</v>
      </c>
      <c r="C125" s="1154"/>
      <c r="D125" s="1154"/>
      <c r="E125" s="1154"/>
      <c r="F125" s="1154"/>
      <c r="G125" s="1154"/>
      <c r="H125" s="1154"/>
      <c r="I125" s="1154"/>
      <c r="J125" s="1154"/>
      <c r="K125" s="1154"/>
      <c r="L125" s="295"/>
      <c r="M125" s="295"/>
      <c r="N125" s="295"/>
      <c r="O125" s="295"/>
      <c r="P125" s="295"/>
      <c r="Q125" s="295"/>
      <c r="R125" s="295"/>
    </row>
    <row r="126" spans="2:21" ht="18" customHeight="1" x14ac:dyDescent="0.25">
      <c r="B126" s="330" t="s">
        <v>3</v>
      </c>
      <c r="C126" s="1155"/>
      <c r="D126" s="1155"/>
      <c r="E126" s="1155"/>
      <c r="F126" s="1155"/>
      <c r="G126" s="1155"/>
      <c r="H126" s="16"/>
      <c r="I126" s="296" t="s">
        <v>103</v>
      </c>
      <c r="J126" s="371">
        <f>Input!$C$9</f>
        <v>2023</v>
      </c>
      <c r="K126" s="296" t="s">
        <v>103</v>
      </c>
      <c r="L126" s="6">
        <f>J126-1</f>
        <v>2022</v>
      </c>
      <c r="M126" s="4"/>
      <c r="P126" s="175"/>
      <c r="Q126" s="175"/>
    </row>
    <row r="127" spans="2:21"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1" x14ac:dyDescent="0.25">
      <c r="B128" s="1143" t="s">
        <v>221</v>
      </c>
      <c r="C128" s="1143"/>
      <c r="D128" s="1143"/>
      <c r="E128" s="1143"/>
      <c r="F128" s="1143"/>
      <c r="G128" s="1151" t="s">
        <v>194</v>
      </c>
      <c r="H128" s="1151"/>
      <c r="I128" s="1151"/>
      <c r="J128" s="209"/>
      <c r="K128" s="308"/>
      <c r="L128" s="209"/>
      <c r="M128" s="279"/>
      <c r="N128" s="9"/>
      <c r="O128" s="9"/>
      <c r="P128" s="1146" t="s">
        <v>265</v>
      </c>
      <c r="Q128" s="9"/>
      <c r="R128" s="314"/>
    </row>
    <row r="129" spans="2:21" x14ac:dyDescent="0.25">
      <c r="B129" s="1143" t="s">
        <v>215</v>
      </c>
      <c r="C129" s="1143"/>
      <c r="D129" s="1143"/>
      <c r="E129" s="1143"/>
      <c r="F129" s="1143"/>
      <c r="G129" s="1151" t="s">
        <v>11</v>
      </c>
      <c r="H129" s="1151"/>
      <c r="I129" s="1151"/>
      <c r="J129" s="210"/>
      <c r="K129" s="308"/>
      <c r="L129" s="210"/>
      <c r="M129" s="279"/>
      <c r="N129" s="9"/>
      <c r="O129" s="9"/>
      <c r="P129" s="1146"/>
      <c r="Q129" s="9"/>
      <c r="R129" s="314"/>
    </row>
    <row r="130" spans="2:21" x14ac:dyDescent="0.25">
      <c r="B130" s="1143" t="s">
        <v>222</v>
      </c>
      <c r="C130" s="1131"/>
      <c r="D130" s="1131"/>
      <c r="E130" s="1131"/>
      <c r="F130" s="1131"/>
      <c r="G130" s="1151" t="s">
        <v>11</v>
      </c>
      <c r="H130" s="1151"/>
      <c r="I130" s="1151"/>
      <c r="J130" s="210"/>
      <c r="K130" s="308"/>
      <c r="L130" s="210"/>
      <c r="M130" s="279"/>
      <c r="N130" s="9"/>
      <c r="O130" s="9"/>
      <c r="P130" s="1146"/>
      <c r="Q130" s="9"/>
      <c r="R130" s="314"/>
    </row>
    <row r="131" spans="2:21" x14ac:dyDescent="0.25">
      <c r="B131" s="1143" t="s">
        <v>217</v>
      </c>
      <c r="C131" s="1143"/>
      <c r="D131" s="1143"/>
      <c r="E131" s="1143"/>
      <c r="F131" s="1143"/>
      <c r="G131" s="1151" t="s">
        <v>11</v>
      </c>
      <c r="H131" s="1151"/>
      <c r="I131" s="1151"/>
      <c r="J131" s="210"/>
      <c r="K131" s="308"/>
      <c r="L131" s="210"/>
      <c r="M131" s="279"/>
      <c r="N131" s="9"/>
      <c r="O131" s="9"/>
      <c r="P131" s="1146"/>
      <c r="Q131" s="9"/>
      <c r="R131" s="314"/>
    </row>
    <row r="132" spans="2:21" x14ac:dyDescent="0.25">
      <c r="B132" s="1143" t="s">
        <v>225</v>
      </c>
      <c r="C132" s="1143"/>
      <c r="D132" s="1143"/>
      <c r="E132" s="1143"/>
      <c r="F132" s="1143"/>
      <c r="G132" s="1151" t="s">
        <v>194</v>
      </c>
      <c r="H132" s="1151"/>
      <c r="I132" s="1151"/>
      <c r="J132" s="210"/>
      <c r="K132" s="308"/>
      <c r="L132" s="210"/>
      <c r="M132" s="279"/>
      <c r="N132" s="9"/>
      <c r="O132" s="9"/>
      <c r="P132" s="1146"/>
      <c r="Q132" s="9"/>
      <c r="R132" s="314"/>
    </row>
    <row r="133" spans="2:21" x14ac:dyDescent="0.25">
      <c r="B133" s="1143" t="s">
        <v>224</v>
      </c>
      <c r="C133" s="1143"/>
      <c r="D133" s="1143"/>
      <c r="E133" s="1143"/>
      <c r="F133" s="1143"/>
      <c r="G133" s="1151" t="s">
        <v>194</v>
      </c>
      <c r="H133" s="1151"/>
      <c r="I133" s="1151"/>
      <c r="J133" s="210"/>
      <c r="K133" s="308"/>
      <c r="L133" s="210"/>
      <c r="M133" s="279"/>
      <c r="N133" s="16" t="s">
        <v>109</v>
      </c>
      <c r="O133" s="16"/>
      <c r="P133" s="1146"/>
      <c r="Q133" s="9"/>
      <c r="R133" s="16" t="s">
        <v>111</v>
      </c>
    </row>
    <row r="134" spans="2:21" ht="16.5" thickBot="1" x14ac:dyDescent="0.3">
      <c r="B134" s="1158" t="s">
        <v>223</v>
      </c>
      <c r="C134" s="1158"/>
      <c r="D134" s="1158"/>
      <c r="E134" s="1158"/>
      <c r="F134" s="1158"/>
      <c r="G134" s="1151" t="s">
        <v>11</v>
      </c>
      <c r="H134" s="1151"/>
      <c r="I134" s="1151"/>
      <c r="J134" s="210"/>
      <c r="K134" s="308"/>
      <c r="L134" s="210"/>
      <c r="M134" s="279"/>
      <c r="N134" s="9" t="s">
        <v>110</v>
      </c>
      <c r="O134" s="9"/>
      <c r="P134" s="1147"/>
      <c r="Q134" s="9"/>
      <c r="R134" s="271" t="s">
        <v>68</v>
      </c>
    </row>
    <row r="135" spans="2:21" ht="16.5" thickBot="1" x14ac:dyDescent="0.3">
      <c r="B135" s="8"/>
      <c r="C135" s="1064" t="s">
        <v>114</v>
      </c>
      <c r="D135" s="1064"/>
      <c r="E135" s="1064"/>
      <c r="F135" s="1064"/>
      <c r="G135" s="1064"/>
      <c r="H135" s="1064"/>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1" x14ac:dyDescent="0.25">
      <c r="B136" s="284"/>
      <c r="C136" s="4"/>
      <c r="D136" s="4"/>
      <c r="E136" s="4"/>
      <c r="F136" s="4"/>
      <c r="G136" s="1156" t="s">
        <v>122</v>
      </c>
      <c r="H136" s="1156"/>
      <c r="I136" s="1156"/>
      <c r="J136" s="1156"/>
      <c r="K136" s="1156"/>
      <c r="L136" s="1156"/>
      <c r="M136" s="1156"/>
      <c r="N136" s="1156"/>
      <c r="O136" s="1156"/>
      <c r="P136" s="1156"/>
      <c r="Q136" s="1156"/>
      <c r="R136" s="1156"/>
    </row>
    <row r="137" spans="2:21" ht="4.1500000000000004" customHeight="1" x14ac:dyDescent="0.25">
      <c r="B137" s="535"/>
      <c r="C137" s="1153"/>
      <c r="D137" s="1153"/>
      <c r="E137" s="1153"/>
      <c r="F137" s="1153"/>
      <c r="G137" s="1153"/>
      <c r="H137" s="1153"/>
      <c r="I137" s="1153"/>
      <c r="J137" s="546"/>
      <c r="K137" s="543"/>
      <c r="L137" s="546"/>
      <c r="M137" s="544"/>
      <c r="N137" s="538"/>
      <c r="O137" s="538"/>
      <c r="P137" s="538"/>
      <c r="Q137" s="538"/>
      <c r="R137" s="545"/>
    </row>
    <row r="138" spans="2:21" x14ac:dyDescent="0.25">
      <c r="B138" s="5" t="s">
        <v>34</v>
      </c>
      <c r="C138" s="1064" t="s">
        <v>74</v>
      </c>
      <c r="D138" s="1064"/>
      <c r="E138" s="1064"/>
      <c r="F138" s="1064"/>
      <c r="G138" s="1064"/>
      <c r="H138" s="1064"/>
      <c r="I138" s="1064"/>
      <c r="J138" s="312"/>
      <c r="K138" s="310"/>
      <c r="L138" s="312"/>
      <c r="M138" s="311"/>
      <c r="N138" s="287"/>
      <c r="O138" s="287"/>
      <c r="P138" s="287"/>
      <c r="Q138" s="287"/>
      <c r="R138" s="331"/>
    </row>
    <row r="139" spans="2:21" x14ac:dyDescent="0.25">
      <c r="B139" s="1065"/>
      <c r="C139" s="1065"/>
      <c r="D139" s="1065"/>
      <c r="E139" s="1065"/>
      <c r="F139" s="1065"/>
      <c r="G139" s="1065"/>
      <c r="H139" s="1065"/>
      <c r="I139" s="1065"/>
      <c r="J139" s="1065"/>
      <c r="K139" s="1065"/>
      <c r="L139" s="1065"/>
      <c r="M139" s="1065"/>
      <c r="N139" s="1065"/>
      <c r="O139" s="1065"/>
      <c r="P139" s="1065"/>
      <c r="Q139" s="1065"/>
      <c r="R139" s="1065"/>
    </row>
    <row r="140" spans="2:21" ht="40.9" customHeight="1" x14ac:dyDescent="0.25">
      <c r="B140" s="1065"/>
      <c r="C140" s="1065"/>
      <c r="D140" s="1065"/>
      <c r="E140" s="1065"/>
      <c r="F140" s="1065"/>
      <c r="G140" s="1065"/>
      <c r="H140" s="1065"/>
      <c r="I140" s="1065"/>
      <c r="J140" s="1065"/>
      <c r="K140" s="1065"/>
      <c r="L140" s="1065"/>
      <c r="M140" s="1065"/>
      <c r="N140" s="1065"/>
      <c r="O140" s="1065"/>
      <c r="P140" s="1065"/>
      <c r="Q140" s="1065"/>
      <c r="R140" s="1065"/>
    </row>
    <row r="141" spans="2:21" s="195" customFormat="1" ht="5.45" customHeight="1" x14ac:dyDescent="0.25">
      <c r="J141" s="290"/>
      <c r="K141" s="290"/>
      <c r="R141" s="443"/>
      <c r="S141" s="289"/>
      <c r="T141" s="290"/>
      <c r="U141" s="429"/>
    </row>
    <row r="142" spans="2:21" ht="21.6" customHeight="1" x14ac:dyDescent="0.25">
      <c r="B142" s="330" t="s">
        <v>205</v>
      </c>
      <c r="C142" s="1154"/>
      <c r="D142" s="1154"/>
      <c r="E142" s="1154"/>
      <c r="F142" s="1154"/>
      <c r="G142" s="1154"/>
      <c r="H142" s="1154"/>
      <c r="I142" s="1154"/>
      <c r="J142" s="1154"/>
      <c r="K142" s="1154"/>
      <c r="L142" s="295"/>
      <c r="M142" s="295"/>
      <c r="N142" s="295"/>
      <c r="O142" s="295"/>
      <c r="P142" s="295"/>
      <c r="Q142" s="295"/>
      <c r="R142" s="295"/>
    </row>
    <row r="143" spans="2:21" ht="18" customHeight="1" x14ac:dyDescent="0.25">
      <c r="B143" s="330" t="s">
        <v>3</v>
      </c>
      <c r="C143" s="1155"/>
      <c r="D143" s="1155"/>
      <c r="E143" s="1155"/>
      <c r="F143" s="1155"/>
      <c r="G143" s="1155"/>
      <c r="H143" s="16"/>
      <c r="I143" s="296" t="s">
        <v>103</v>
      </c>
      <c r="J143" s="371">
        <f>Input!$C$9</f>
        <v>2023</v>
      </c>
      <c r="K143" s="296" t="s">
        <v>103</v>
      </c>
      <c r="L143" s="6">
        <f>J143-1</f>
        <v>2022</v>
      </c>
      <c r="M143" s="4"/>
      <c r="P143" s="175"/>
      <c r="Q143" s="175"/>
    </row>
    <row r="144" spans="2:21"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1" x14ac:dyDescent="0.25">
      <c r="B145" s="1143" t="s">
        <v>221</v>
      </c>
      <c r="C145" s="1143"/>
      <c r="D145" s="1143"/>
      <c r="E145" s="1143"/>
      <c r="F145" s="1143"/>
      <c r="G145" s="1151" t="s">
        <v>194</v>
      </c>
      <c r="H145" s="1151"/>
      <c r="I145" s="1151"/>
      <c r="J145" s="209"/>
      <c r="K145" s="308"/>
      <c r="L145" s="209"/>
      <c r="M145" s="279"/>
      <c r="N145" s="9"/>
      <c r="O145" s="9"/>
      <c r="P145" s="1146" t="s">
        <v>265</v>
      </c>
      <c r="Q145" s="9"/>
      <c r="R145" s="314"/>
    </row>
    <row r="146" spans="2:21" x14ac:dyDescent="0.25">
      <c r="B146" s="1143" t="s">
        <v>215</v>
      </c>
      <c r="C146" s="1143"/>
      <c r="D146" s="1143"/>
      <c r="E146" s="1143"/>
      <c r="F146" s="1143"/>
      <c r="G146" s="1151" t="s">
        <v>11</v>
      </c>
      <c r="H146" s="1151"/>
      <c r="I146" s="1151"/>
      <c r="J146" s="210"/>
      <c r="K146" s="308"/>
      <c r="L146" s="210"/>
      <c r="M146" s="279"/>
      <c r="N146" s="9"/>
      <c r="O146" s="9"/>
      <c r="P146" s="1146"/>
      <c r="Q146" s="9"/>
      <c r="R146" s="314"/>
    </row>
    <row r="147" spans="2:21" x14ac:dyDescent="0.25">
      <c r="B147" s="1143" t="s">
        <v>222</v>
      </c>
      <c r="C147" s="1131"/>
      <c r="D147" s="1131"/>
      <c r="E147" s="1131"/>
      <c r="F147" s="1131"/>
      <c r="G147" s="1151" t="s">
        <v>11</v>
      </c>
      <c r="H147" s="1151"/>
      <c r="I147" s="1151"/>
      <c r="J147" s="210"/>
      <c r="K147" s="308"/>
      <c r="L147" s="210"/>
      <c r="M147" s="279"/>
      <c r="N147" s="9"/>
      <c r="O147" s="9"/>
      <c r="P147" s="1146"/>
      <c r="Q147" s="9"/>
      <c r="R147" s="314"/>
    </row>
    <row r="148" spans="2:21" x14ac:dyDescent="0.25">
      <c r="B148" s="1143" t="s">
        <v>217</v>
      </c>
      <c r="C148" s="1143"/>
      <c r="D148" s="1143"/>
      <c r="E148" s="1143"/>
      <c r="F148" s="1143"/>
      <c r="G148" s="1151" t="s">
        <v>11</v>
      </c>
      <c r="H148" s="1151"/>
      <c r="I148" s="1151"/>
      <c r="J148" s="210"/>
      <c r="K148" s="308"/>
      <c r="L148" s="210"/>
      <c r="M148" s="279"/>
      <c r="N148" s="9"/>
      <c r="O148" s="9"/>
      <c r="P148" s="1146"/>
      <c r="Q148" s="9"/>
      <c r="R148" s="314"/>
    </row>
    <row r="149" spans="2:21" x14ac:dyDescent="0.25">
      <c r="B149" s="1143" t="s">
        <v>225</v>
      </c>
      <c r="C149" s="1143"/>
      <c r="D149" s="1143"/>
      <c r="E149" s="1143"/>
      <c r="F149" s="1143"/>
      <c r="G149" s="1151" t="s">
        <v>194</v>
      </c>
      <c r="H149" s="1151"/>
      <c r="I149" s="1151"/>
      <c r="J149" s="210"/>
      <c r="K149" s="308"/>
      <c r="L149" s="210"/>
      <c r="M149" s="279"/>
      <c r="N149" s="9"/>
      <c r="O149" s="9"/>
      <c r="P149" s="1146"/>
      <c r="Q149" s="9"/>
      <c r="R149" s="314"/>
    </row>
    <row r="150" spans="2:21" x14ac:dyDescent="0.25">
      <c r="B150" s="1143" t="s">
        <v>224</v>
      </c>
      <c r="C150" s="1143"/>
      <c r="D150" s="1143"/>
      <c r="E150" s="1143"/>
      <c r="F150" s="1143"/>
      <c r="G150" s="1151" t="s">
        <v>194</v>
      </c>
      <c r="H150" s="1151"/>
      <c r="I150" s="1151"/>
      <c r="J150" s="210"/>
      <c r="K150" s="308"/>
      <c r="L150" s="210"/>
      <c r="M150" s="279"/>
      <c r="N150" s="16" t="s">
        <v>109</v>
      </c>
      <c r="O150" s="16"/>
      <c r="P150" s="1146"/>
      <c r="Q150" s="9"/>
      <c r="R150" s="16" t="s">
        <v>111</v>
      </c>
    </row>
    <row r="151" spans="2:21" ht="16.5" thickBot="1" x14ac:dyDescent="0.3">
      <c r="B151" s="1158" t="s">
        <v>223</v>
      </c>
      <c r="C151" s="1158"/>
      <c r="D151" s="1158"/>
      <c r="E151" s="1158"/>
      <c r="F151" s="1158"/>
      <c r="G151" s="1151" t="s">
        <v>11</v>
      </c>
      <c r="H151" s="1151"/>
      <c r="I151" s="1151"/>
      <c r="J151" s="210"/>
      <c r="K151" s="308"/>
      <c r="L151" s="210"/>
      <c r="M151" s="279"/>
      <c r="N151" s="9" t="s">
        <v>110</v>
      </c>
      <c r="O151" s="9"/>
      <c r="P151" s="1147"/>
      <c r="Q151" s="9"/>
      <c r="R151" s="271" t="s">
        <v>68</v>
      </c>
    </row>
    <row r="152" spans="2:21" ht="16.5" thickBot="1" x14ac:dyDescent="0.3">
      <c r="B152" s="8"/>
      <c r="C152" s="1064" t="s">
        <v>114</v>
      </c>
      <c r="D152" s="1064"/>
      <c r="E152" s="1064"/>
      <c r="F152" s="1064"/>
      <c r="G152" s="1064"/>
      <c r="H152" s="1064"/>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1" x14ac:dyDescent="0.25">
      <c r="B153" s="284"/>
      <c r="C153" s="4"/>
      <c r="D153" s="4"/>
      <c r="E153" s="4"/>
      <c r="F153" s="4"/>
      <c r="G153" s="1156" t="s">
        <v>122</v>
      </c>
      <c r="H153" s="1156"/>
      <c r="I153" s="1156"/>
      <c r="J153" s="1156"/>
      <c r="K153" s="1156"/>
      <c r="L153" s="1156"/>
      <c r="M153" s="1156"/>
      <c r="N153" s="1156"/>
      <c r="O153" s="1156"/>
      <c r="P153" s="1156"/>
      <c r="Q153" s="1156"/>
      <c r="R153" s="1156"/>
    </row>
    <row r="154" spans="2:21" ht="4.1500000000000004" customHeight="1" x14ac:dyDescent="0.25">
      <c r="B154" s="535"/>
      <c r="C154" s="1153"/>
      <c r="D154" s="1153"/>
      <c r="E154" s="1153"/>
      <c r="F154" s="1153"/>
      <c r="G154" s="1153"/>
      <c r="H154" s="1153"/>
      <c r="I154" s="1153"/>
      <c r="J154" s="546"/>
      <c r="K154" s="543"/>
      <c r="L154" s="546"/>
      <c r="M154" s="544"/>
      <c r="N154" s="538"/>
      <c r="O154" s="538"/>
      <c r="P154" s="538"/>
      <c r="Q154" s="538"/>
      <c r="R154" s="545"/>
    </row>
    <row r="155" spans="2:21" x14ac:dyDescent="0.25">
      <c r="B155" s="5" t="s">
        <v>34</v>
      </c>
      <c r="C155" s="1064" t="s">
        <v>74</v>
      </c>
      <c r="D155" s="1064"/>
      <c r="E155" s="1064"/>
      <c r="F155" s="1064"/>
      <c r="G155" s="1064"/>
      <c r="H155" s="1064"/>
      <c r="I155" s="1064"/>
      <c r="J155" s="312"/>
      <c r="K155" s="310"/>
      <c r="L155" s="312"/>
      <c r="M155" s="311"/>
      <c r="N155" s="287"/>
      <c r="O155" s="287"/>
      <c r="P155" s="287"/>
      <c r="Q155" s="287"/>
      <c r="R155" s="331"/>
    </row>
    <row r="156" spans="2:21" x14ac:dyDescent="0.25">
      <c r="B156" s="1065"/>
      <c r="C156" s="1065"/>
      <c r="D156" s="1065"/>
      <c r="E156" s="1065"/>
      <c r="F156" s="1065"/>
      <c r="G156" s="1065"/>
      <c r="H156" s="1065"/>
      <c r="I156" s="1065"/>
      <c r="J156" s="1065"/>
      <c r="K156" s="1065"/>
      <c r="L156" s="1065"/>
      <c r="M156" s="1065"/>
      <c r="N156" s="1065"/>
      <c r="O156" s="1065"/>
      <c r="P156" s="1065"/>
      <c r="Q156" s="1065"/>
      <c r="R156" s="1065"/>
    </row>
    <row r="157" spans="2:21" ht="40.9" customHeight="1" x14ac:dyDescent="0.25">
      <c r="B157" s="1065"/>
      <c r="C157" s="1065"/>
      <c r="D157" s="1065"/>
      <c r="E157" s="1065"/>
      <c r="F157" s="1065"/>
      <c r="G157" s="1065"/>
      <c r="H157" s="1065"/>
      <c r="I157" s="1065"/>
      <c r="J157" s="1065"/>
      <c r="K157" s="1065"/>
      <c r="L157" s="1065"/>
      <c r="M157" s="1065"/>
      <c r="N157" s="1065"/>
      <c r="O157" s="1065"/>
      <c r="P157" s="1065"/>
      <c r="Q157" s="1065"/>
      <c r="R157" s="1065"/>
    </row>
    <row r="158" spans="2:21" s="195" customFormat="1" ht="4.1500000000000004" customHeight="1" x14ac:dyDescent="0.25">
      <c r="J158" s="290"/>
      <c r="K158" s="290"/>
      <c r="R158" s="443"/>
      <c r="S158" s="289"/>
      <c r="T158" s="290"/>
      <c r="U158" s="429"/>
    </row>
    <row r="159" spans="2:21" ht="21.6" customHeight="1" x14ac:dyDescent="0.25">
      <c r="B159" s="330" t="s">
        <v>205</v>
      </c>
      <c r="C159" s="1154"/>
      <c r="D159" s="1154"/>
      <c r="E159" s="1154"/>
      <c r="F159" s="1154"/>
      <c r="G159" s="1154"/>
      <c r="H159" s="1154"/>
      <c r="I159" s="1154"/>
      <c r="J159" s="1154"/>
      <c r="K159" s="1154"/>
      <c r="L159" s="295"/>
      <c r="M159" s="295"/>
      <c r="N159" s="295"/>
      <c r="O159" s="295"/>
      <c r="P159" s="295"/>
      <c r="Q159" s="295"/>
      <c r="R159" s="295"/>
    </row>
    <row r="160" spans="2:21" ht="18" customHeight="1" x14ac:dyDescent="0.25">
      <c r="B160" s="330" t="s">
        <v>3</v>
      </c>
      <c r="C160" s="1155"/>
      <c r="D160" s="1155"/>
      <c r="E160" s="1155"/>
      <c r="F160" s="1155"/>
      <c r="G160" s="1155"/>
      <c r="H160" s="16"/>
      <c r="I160" s="296" t="s">
        <v>103</v>
      </c>
      <c r="J160" s="371">
        <f>Input!$C$9</f>
        <v>2023</v>
      </c>
      <c r="K160" s="296" t="s">
        <v>103</v>
      </c>
      <c r="L160" s="6">
        <f>J160-1</f>
        <v>2022</v>
      </c>
      <c r="M160" s="4"/>
      <c r="P160" s="175"/>
      <c r="Q160" s="175"/>
    </row>
    <row r="161" spans="2:21"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1" x14ac:dyDescent="0.25">
      <c r="B162" s="1143" t="s">
        <v>221</v>
      </c>
      <c r="C162" s="1143"/>
      <c r="D162" s="1143"/>
      <c r="E162" s="1143"/>
      <c r="F162" s="1143"/>
      <c r="G162" s="1151" t="s">
        <v>194</v>
      </c>
      <c r="H162" s="1151"/>
      <c r="I162" s="1151"/>
      <c r="J162" s="209"/>
      <c r="K162" s="308"/>
      <c r="L162" s="209"/>
      <c r="M162" s="279"/>
      <c r="N162" s="9"/>
      <c r="O162" s="9"/>
      <c r="P162" s="1146" t="s">
        <v>265</v>
      </c>
      <c r="Q162" s="9"/>
      <c r="R162" s="314"/>
    </row>
    <row r="163" spans="2:21" x14ac:dyDescent="0.25">
      <c r="B163" s="1143" t="s">
        <v>215</v>
      </c>
      <c r="C163" s="1143"/>
      <c r="D163" s="1143"/>
      <c r="E163" s="1143"/>
      <c r="F163" s="1143"/>
      <c r="G163" s="1151" t="s">
        <v>11</v>
      </c>
      <c r="H163" s="1151"/>
      <c r="I163" s="1151"/>
      <c r="J163" s="210"/>
      <c r="K163" s="308"/>
      <c r="L163" s="210"/>
      <c r="M163" s="279"/>
      <c r="N163" s="9"/>
      <c r="O163" s="9"/>
      <c r="P163" s="1146"/>
      <c r="Q163" s="9"/>
      <c r="R163" s="314"/>
    </row>
    <row r="164" spans="2:21" x14ac:dyDescent="0.25">
      <c r="B164" s="1143" t="s">
        <v>222</v>
      </c>
      <c r="C164" s="1131"/>
      <c r="D164" s="1131"/>
      <c r="E164" s="1131"/>
      <c r="F164" s="1131"/>
      <c r="G164" s="1151" t="s">
        <v>11</v>
      </c>
      <c r="H164" s="1151"/>
      <c r="I164" s="1151"/>
      <c r="J164" s="210"/>
      <c r="K164" s="308"/>
      <c r="L164" s="210"/>
      <c r="M164" s="279"/>
      <c r="N164" s="9"/>
      <c r="O164" s="9"/>
      <c r="P164" s="1146"/>
      <c r="Q164" s="9"/>
      <c r="R164" s="314"/>
    </row>
    <row r="165" spans="2:21" x14ac:dyDescent="0.25">
      <c r="B165" s="1143" t="s">
        <v>217</v>
      </c>
      <c r="C165" s="1143"/>
      <c r="D165" s="1143"/>
      <c r="E165" s="1143"/>
      <c r="F165" s="1143"/>
      <c r="G165" s="1151" t="s">
        <v>11</v>
      </c>
      <c r="H165" s="1151"/>
      <c r="I165" s="1151"/>
      <c r="J165" s="210"/>
      <c r="K165" s="308"/>
      <c r="L165" s="210"/>
      <c r="M165" s="279"/>
      <c r="N165" s="9"/>
      <c r="O165" s="9"/>
      <c r="P165" s="1146"/>
      <c r="Q165" s="9"/>
      <c r="R165" s="314"/>
    </row>
    <row r="166" spans="2:21" x14ac:dyDescent="0.25">
      <c r="B166" s="1143" t="s">
        <v>225</v>
      </c>
      <c r="C166" s="1143"/>
      <c r="D166" s="1143"/>
      <c r="E166" s="1143"/>
      <c r="F166" s="1143"/>
      <c r="G166" s="1151" t="s">
        <v>194</v>
      </c>
      <c r="H166" s="1151"/>
      <c r="I166" s="1151"/>
      <c r="J166" s="210"/>
      <c r="K166" s="308"/>
      <c r="L166" s="210"/>
      <c r="M166" s="279"/>
      <c r="N166" s="9"/>
      <c r="O166" s="9"/>
      <c r="P166" s="1146"/>
      <c r="Q166" s="9"/>
      <c r="R166" s="314"/>
    </row>
    <row r="167" spans="2:21" x14ac:dyDescent="0.25">
      <c r="B167" s="1143" t="s">
        <v>224</v>
      </c>
      <c r="C167" s="1143"/>
      <c r="D167" s="1143"/>
      <c r="E167" s="1143"/>
      <c r="F167" s="1143"/>
      <c r="G167" s="1151" t="s">
        <v>194</v>
      </c>
      <c r="H167" s="1151"/>
      <c r="I167" s="1151"/>
      <c r="J167" s="210"/>
      <c r="K167" s="308"/>
      <c r="L167" s="210"/>
      <c r="M167" s="279"/>
      <c r="N167" s="16" t="s">
        <v>109</v>
      </c>
      <c r="O167" s="16"/>
      <c r="P167" s="1146"/>
      <c r="Q167" s="9"/>
      <c r="R167" s="16" t="s">
        <v>111</v>
      </c>
    </row>
    <row r="168" spans="2:21" ht="16.5" thickBot="1" x14ac:dyDescent="0.3">
      <c r="B168" s="1158" t="s">
        <v>223</v>
      </c>
      <c r="C168" s="1158"/>
      <c r="D168" s="1158"/>
      <c r="E168" s="1158"/>
      <c r="F168" s="1158"/>
      <c r="G168" s="1151" t="s">
        <v>11</v>
      </c>
      <c r="H168" s="1151"/>
      <c r="I168" s="1151"/>
      <c r="J168" s="210"/>
      <c r="K168" s="308"/>
      <c r="L168" s="210"/>
      <c r="M168" s="279"/>
      <c r="N168" s="9" t="s">
        <v>110</v>
      </c>
      <c r="O168" s="9"/>
      <c r="P168" s="1147"/>
      <c r="Q168" s="9"/>
      <c r="R168" s="271" t="s">
        <v>68</v>
      </c>
    </row>
    <row r="169" spans="2:21" ht="16.5" thickBot="1" x14ac:dyDescent="0.3">
      <c r="B169" s="8"/>
      <c r="C169" s="1064" t="s">
        <v>114</v>
      </c>
      <c r="D169" s="1064"/>
      <c r="E169" s="1064"/>
      <c r="F169" s="1064"/>
      <c r="G169" s="1064"/>
      <c r="H169" s="1064"/>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1" x14ac:dyDescent="0.25">
      <c r="B170" s="284"/>
      <c r="C170" s="4"/>
      <c r="D170" s="4"/>
      <c r="E170" s="4"/>
      <c r="F170" s="4"/>
      <c r="G170" s="1156" t="s">
        <v>122</v>
      </c>
      <c r="H170" s="1156"/>
      <c r="I170" s="1156"/>
      <c r="J170" s="1156"/>
      <c r="K170" s="1156"/>
      <c r="L170" s="1156"/>
      <c r="M170" s="1156"/>
      <c r="N170" s="1156"/>
      <c r="O170" s="1156"/>
      <c r="P170" s="1156"/>
      <c r="Q170" s="1156"/>
      <c r="R170" s="1156"/>
    </row>
    <row r="171" spans="2:21" ht="4.1500000000000004" customHeight="1" x14ac:dyDescent="0.25">
      <c r="B171" s="284"/>
      <c r="C171" s="1064"/>
      <c r="D171" s="1064"/>
      <c r="E171" s="1064"/>
      <c r="F171" s="1064"/>
      <c r="G171" s="1064"/>
      <c r="H171" s="1064"/>
      <c r="I171" s="1064"/>
      <c r="J171" s="297"/>
      <c r="K171" s="310"/>
      <c r="L171" s="297"/>
      <c r="M171" s="311"/>
      <c r="N171" s="287"/>
      <c r="O171" s="287"/>
      <c r="P171" s="287"/>
      <c r="Q171" s="287"/>
      <c r="R171" s="331"/>
    </row>
    <row r="172" spans="2:21" x14ac:dyDescent="0.25">
      <c r="B172" s="5" t="s">
        <v>34</v>
      </c>
      <c r="C172" s="1064" t="s">
        <v>74</v>
      </c>
      <c r="D172" s="1064"/>
      <c r="E172" s="1064"/>
      <c r="F172" s="1064"/>
      <c r="G172" s="1064"/>
      <c r="H172" s="1064"/>
      <c r="I172" s="1064"/>
      <c r="J172" s="312"/>
      <c r="K172" s="310"/>
      <c r="L172" s="312"/>
      <c r="M172" s="311"/>
      <c r="N172" s="287"/>
      <c r="O172" s="287"/>
      <c r="P172" s="287"/>
      <c r="Q172" s="287"/>
      <c r="R172" s="331"/>
    </row>
    <row r="173" spans="2:21" x14ac:dyDescent="0.25">
      <c r="B173" s="1065"/>
      <c r="C173" s="1065"/>
      <c r="D173" s="1065"/>
      <c r="E173" s="1065"/>
      <c r="F173" s="1065"/>
      <c r="G173" s="1065"/>
      <c r="H173" s="1065"/>
      <c r="I173" s="1065"/>
      <c r="J173" s="1065"/>
      <c r="K173" s="1065"/>
      <c r="L173" s="1065"/>
      <c r="M173" s="1065"/>
      <c r="N173" s="1065"/>
      <c r="O173" s="1065"/>
      <c r="P173" s="1065"/>
      <c r="Q173" s="1065"/>
      <c r="R173" s="1065"/>
    </row>
    <row r="174" spans="2:21" ht="40.9" customHeight="1" x14ac:dyDescent="0.25">
      <c r="B174" s="1065"/>
      <c r="C174" s="1065"/>
      <c r="D174" s="1065"/>
      <c r="E174" s="1065"/>
      <c r="F174" s="1065"/>
      <c r="G174" s="1065"/>
      <c r="H174" s="1065"/>
      <c r="I174" s="1065"/>
      <c r="J174" s="1065"/>
      <c r="K174" s="1065"/>
      <c r="L174" s="1065"/>
      <c r="M174" s="1065"/>
      <c r="N174" s="1065"/>
      <c r="O174" s="1065"/>
      <c r="P174" s="1065"/>
      <c r="Q174" s="1065"/>
      <c r="R174" s="1065"/>
    </row>
    <row r="175" spans="2:21"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429"/>
    </row>
    <row r="176" spans="2:21" ht="21.6" customHeight="1" x14ac:dyDescent="0.25">
      <c r="B176" s="330" t="s">
        <v>205</v>
      </c>
      <c r="C176" s="1154"/>
      <c r="D176" s="1154"/>
      <c r="E176" s="1154"/>
      <c r="F176" s="1154"/>
      <c r="G176" s="1154"/>
      <c r="H176" s="1154"/>
      <c r="I176" s="1154"/>
      <c r="J176" s="1154"/>
      <c r="K176" s="1154"/>
      <c r="L176" s="295"/>
      <c r="M176" s="295"/>
      <c r="N176" s="295"/>
      <c r="O176" s="295"/>
      <c r="P176" s="295"/>
      <c r="Q176" s="295"/>
      <c r="R176" s="295"/>
    </row>
    <row r="177" spans="2:21" ht="18" customHeight="1" x14ac:dyDescent="0.25">
      <c r="B177" s="330" t="s">
        <v>3</v>
      </c>
      <c r="C177" s="1155"/>
      <c r="D177" s="1155"/>
      <c r="E177" s="1155"/>
      <c r="F177" s="1155"/>
      <c r="G177" s="1155"/>
      <c r="H177" s="16"/>
      <c r="I177" s="296" t="s">
        <v>103</v>
      </c>
      <c r="J177" s="371">
        <f>Input!$C$9</f>
        <v>2023</v>
      </c>
      <c r="K177" s="296" t="s">
        <v>103</v>
      </c>
      <c r="L177" s="6">
        <f>J177-1</f>
        <v>2022</v>
      </c>
      <c r="M177" s="4"/>
      <c r="P177" s="175"/>
      <c r="Q177" s="175"/>
    </row>
    <row r="178" spans="2:21"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1" x14ac:dyDescent="0.25">
      <c r="B179" s="1143" t="s">
        <v>221</v>
      </c>
      <c r="C179" s="1143"/>
      <c r="D179" s="1143"/>
      <c r="E179" s="1143"/>
      <c r="F179" s="1143"/>
      <c r="G179" s="1151" t="s">
        <v>194</v>
      </c>
      <c r="H179" s="1151"/>
      <c r="I179" s="1151"/>
      <c r="J179" s="209"/>
      <c r="K179" s="308"/>
      <c r="L179" s="209"/>
      <c r="M179" s="279"/>
      <c r="N179" s="9"/>
      <c r="O179" s="9"/>
      <c r="P179" s="1146" t="s">
        <v>265</v>
      </c>
      <c r="Q179" s="9"/>
      <c r="R179" s="314"/>
    </row>
    <row r="180" spans="2:21" x14ac:dyDescent="0.25">
      <c r="B180" s="1143" t="s">
        <v>215</v>
      </c>
      <c r="C180" s="1143"/>
      <c r="D180" s="1143"/>
      <c r="E180" s="1143"/>
      <c r="F180" s="1143"/>
      <c r="G180" s="1151" t="s">
        <v>11</v>
      </c>
      <c r="H180" s="1151"/>
      <c r="I180" s="1151"/>
      <c r="J180" s="210"/>
      <c r="K180" s="308"/>
      <c r="L180" s="210"/>
      <c r="M180" s="279"/>
      <c r="N180" s="9"/>
      <c r="O180" s="9"/>
      <c r="P180" s="1146"/>
      <c r="Q180" s="9"/>
      <c r="R180" s="314"/>
    </row>
    <row r="181" spans="2:21" x14ac:dyDescent="0.25">
      <c r="B181" s="1143" t="s">
        <v>222</v>
      </c>
      <c r="C181" s="1131"/>
      <c r="D181" s="1131"/>
      <c r="E181" s="1131"/>
      <c r="F181" s="1131"/>
      <c r="G181" s="1151" t="s">
        <v>11</v>
      </c>
      <c r="H181" s="1151"/>
      <c r="I181" s="1151"/>
      <c r="J181" s="210"/>
      <c r="K181" s="308"/>
      <c r="L181" s="210"/>
      <c r="M181" s="279"/>
      <c r="N181" s="9"/>
      <c r="O181" s="9"/>
      <c r="P181" s="1146"/>
      <c r="Q181" s="9"/>
      <c r="R181" s="314"/>
    </row>
    <row r="182" spans="2:21" x14ac:dyDescent="0.25">
      <c r="B182" s="1143" t="s">
        <v>217</v>
      </c>
      <c r="C182" s="1143"/>
      <c r="D182" s="1143"/>
      <c r="E182" s="1143"/>
      <c r="F182" s="1143"/>
      <c r="G182" s="1151" t="s">
        <v>11</v>
      </c>
      <c r="H182" s="1151"/>
      <c r="I182" s="1151"/>
      <c r="J182" s="210"/>
      <c r="K182" s="308"/>
      <c r="L182" s="210"/>
      <c r="M182" s="279"/>
      <c r="N182" s="9"/>
      <c r="O182" s="9"/>
      <c r="P182" s="1146"/>
      <c r="Q182" s="9"/>
      <c r="R182" s="314"/>
    </row>
    <row r="183" spans="2:21" x14ac:dyDescent="0.25">
      <c r="B183" s="1143" t="s">
        <v>225</v>
      </c>
      <c r="C183" s="1143"/>
      <c r="D183" s="1143"/>
      <c r="E183" s="1143"/>
      <c r="F183" s="1143"/>
      <c r="G183" s="1151" t="s">
        <v>194</v>
      </c>
      <c r="H183" s="1151"/>
      <c r="I183" s="1151"/>
      <c r="J183" s="210"/>
      <c r="K183" s="308"/>
      <c r="L183" s="210"/>
      <c r="M183" s="279"/>
      <c r="N183" s="9"/>
      <c r="O183" s="9"/>
      <c r="P183" s="1146"/>
      <c r="Q183" s="9"/>
      <c r="R183" s="314"/>
    </row>
    <row r="184" spans="2:21" x14ac:dyDescent="0.25">
      <c r="B184" s="1143" t="s">
        <v>224</v>
      </c>
      <c r="C184" s="1143"/>
      <c r="D184" s="1143"/>
      <c r="E184" s="1143"/>
      <c r="F184" s="1143"/>
      <c r="G184" s="1151" t="s">
        <v>194</v>
      </c>
      <c r="H184" s="1151"/>
      <c r="I184" s="1151"/>
      <c r="J184" s="210"/>
      <c r="K184" s="308"/>
      <c r="L184" s="210"/>
      <c r="M184" s="279"/>
      <c r="N184" s="16" t="s">
        <v>109</v>
      </c>
      <c r="O184" s="16"/>
      <c r="P184" s="1146"/>
      <c r="Q184" s="9"/>
      <c r="R184" s="16" t="s">
        <v>111</v>
      </c>
    </row>
    <row r="185" spans="2:21" ht="16.5" thickBot="1" x14ac:dyDescent="0.3">
      <c r="B185" s="1158" t="s">
        <v>223</v>
      </c>
      <c r="C185" s="1158"/>
      <c r="D185" s="1158"/>
      <c r="E185" s="1158"/>
      <c r="F185" s="1158"/>
      <c r="G185" s="1151" t="s">
        <v>11</v>
      </c>
      <c r="H185" s="1151"/>
      <c r="I185" s="1151"/>
      <c r="J185" s="210"/>
      <c r="K185" s="308"/>
      <c r="L185" s="210"/>
      <c r="M185" s="279"/>
      <c r="N185" s="9" t="s">
        <v>110</v>
      </c>
      <c r="O185" s="9"/>
      <c r="P185" s="1147"/>
      <c r="Q185" s="9"/>
      <c r="R185" s="271" t="s">
        <v>68</v>
      </c>
    </row>
    <row r="186" spans="2:21" ht="16.5" thickBot="1" x14ac:dyDescent="0.3">
      <c r="B186" s="8"/>
      <c r="C186" s="1064" t="s">
        <v>114</v>
      </c>
      <c r="D186" s="1064"/>
      <c r="E186" s="1064"/>
      <c r="F186" s="1064"/>
      <c r="G186" s="1064"/>
      <c r="H186" s="1064"/>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1" x14ac:dyDescent="0.25">
      <c r="B187" s="284"/>
      <c r="C187" s="4"/>
      <c r="D187" s="4"/>
      <c r="E187" s="4"/>
      <c r="F187" s="4"/>
      <c r="G187" s="1156" t="s">
        <v>122</v>
      </c>
      <c r="H187" s="1156"/>
      <c r="I187" s="1156"/>
      <c r="J187" s="1156"/>
      <c r="K187" s="1156"/>
      <c r="L187" s="1156"/>
      <c r="M187" s="1156"/>
      <c r="N187" s="1156"/>
      <c r="O187" s="1156"/>
      <c r="P187" s="1156"/>
      <c r="Q187" s="1156"/>
      <c r="R187" s="1156"/>
    </row>
    <row r="188" spans="2:21" ht="4.1500000000000004" customHeight="1" x14ac:dyDescent="0.25">
      <c r="B188" s="284"/>
      <c r="C188" s="1064"/>
      <c r="D188" s="1064"/>
      <c r="E188" s="1064"/>
      <c r="F188" s="1064"/>
      <c r="G188" s="1064"/>
      <c r="H188" s="1064"/>
      <c r="I188" s="1064"/>
      <c r="J188" s="297"/>
      <c r="K188" s="310"/>
      <c r="L188" s="297"/>
      <c r="M188" s="311"/>
      <c r="N188" s="287"/>
      <c r="O188" s="287"/>
      <c r="P188" s="287"/>
      <c r="Q188" s="287"/>
      <c r="R188" s="331"/>
    </row>
    <row r="189" spans="2:21" x14ac:dyDescent="0.25">
      <c r="B189" s="5" t="s">
        <v>34</v>
      </c>
      <c r="C189" s="1064" t="s">
        <v>74</v>
      </c>
      <c r="D189" s="1064"/>
      <c r="E189" s="1064"/>
      <c r="F189" s="1064"/>
      <c r="G189" s="1064"/>
      <c r="H189" s="1064"/>
      <c r="I189" s="1064"/>
      <c r="J189" s="312"/>
      <c r="K189" s="310"/>
      <c r="L189" s="312"/>
      <c r="M189" s="311"/>
      <c r="N189" s="287"/>
      <c r="O189" s="287"/>
      <c r="P189" s="287"/>
      <c r="Q189" s="287"/>
      <c r="R189" s="331"/>
    </row>
    <row r="190" spans="2:21" x14ac:dyDescent="0.25">
      <c r="B190" s="1065"/>
      <c r="C190" s="1065"/>
      <c r="D190" s="1065"/>
      <c r="E190" s="1065"/>
      <c r="F190" s="1065"/>
      <c r="G190" s="1065"/>
      <c r="H190" s="1065"/>
      <c r="I190" s="1065"/>
      <c r="J190" s="1065"/>
      <c r="K190" s="1065"/>
      <c r="L190" s="1065"/>
      <c r="M190" s="1065"/>
      <c r="N190" s="1065"/>
      <c r="O190" s="1065"/>
      <c r="P190" s="1065"/>
      <c r="Q190" s="1065"/>
      <c r="R190" s="1065"/>
    </row>
    <row r="191" spans="2:21" ht="40.9" customHeight="1" x14ac:dyDescent="0.25">
      <c r="B191" s="1065"/>
      <c r="C191" s="1065"/>
      <c r="D191" s="1065"/>
      <c r="E191" s="1065"/>
      <c r="F191" s="1065"/>
      <c r="G191" s="1065"/>
      <c r="H191" s="1065"/>
      <c r="I191" s="1065"/>
      <c r="J191" s="1065"/>
      <c r="K191" s="1065"/>
      <c r="L191" s="1065"/>
      <c r="M191" s="1065"/>
      <c r="N191" s="1065"/>
      <c r="O191" s="1065"/>
      <c r="P191" s="1065"/>
      <c r="Q191" s="1065"/>
      <c r="R191" s="1065"/>
    </row>
    <row r="192" spans="2:21"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429"/>
    </row>
    <row r="193" spans="2:18" ht="21.6" customHeight="1" x14ac:dyDescent="0.25">
      <c r="B193" s="330" t="s">
        <v>205</v>
      </c>
      <c r="C193" s="1154"/>
      <c r="D193" s="1154"/>
      <c r="E193" s="1154"/>
      <c r="F193" s="1154"/>
      <c r="G193" s="1154"/>
      <c r="H193" s="1154"/>
      <c r="I193" s="1154"/>
      <c r="J193" s="1154"/>
      <c r="K193" s="1154"/>
      <c r="L193" s="295"/>
      <c r="M193" s="295"/>
      <c r="N193" s="295"/>
      <c r="O193" s="295"/>
      <c r="P193" s="295"/>
      <c r="Q193" s="295"/>
      <c r="R193" s="295"/>
    </row>
    <row r="194" spans="2:18" ht="18" customHeight="1" x14ac:dyDescent="0.25">
      <c r="B194" s="330" t="s">
        <v>3</v>
      </c>
      <c r="C194" s="1155"/>
      <c r="D194" s="1155"/>
      <c r="E194" s="1155"/>
      <c r="F194" s="1155"/>
      <c r="G194" s="1155"/>
      <c r="H194" s="16"/>
      <c r="I194" s="296" t="s">
        <v>103</v>
      </c>
      <c r="J194" s="371">
        <f>Input!$C$9</f>
        <v>2023</v>
      </c>
      <c r="K194" s="296" t="s">
        <v>103</v>
      </c>
      <c r="L194" s="6">
        <f>J194-1</f>
        <v>2022</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3" t="s">
        <v>221</v>
      </c>
      <c r="C196" s="1143"/>
      <c r="D196" s="1143"/>
      <c r="E196" s="1143"/>
      <c r="F196" s="1143"/>
      <c r="G196" s="1151" t="s">
        <v>194</v>
      </c>
      <c r="H196" s="1151"/>
      <c r="I196" s="1151"/>
      <c r="J196" s="209"/>
      <c r="K196" s="308"/>
      <c r="L196" s="209"/>
      <c r="M196" s="279"/>
      <c r="N196" s="9"/>
      <c r="O196" s="9"/>
      <c r="P196" s="1146" t="s">
        <v>265</v>
      </c>
      <c r="Q196" s="9"/>
      <c r="R196" s="314"/>
    </row>
    <row r="197" spans="2:18" x14ac:dyDescent="0.25">
      <c r="B197" s="1143" t="s">
        <v>215</v>
      </c>
      <c r="C197" s="1143"/>
      <c r="D197" s="1143"/>
      <c r="E197" s="1143"/>
      <c r="F197" s="1143"/>
      <c r="G197" s="1151" t="s">
        <v>11</v>
      </c>
      <c r="H197" s="1151"/>
      <c r="I197" s="1151"/>
      <c r="J197" s="210"/>
      <c r="K197" s="308"/>
      <c r="L197" s="210"/>
      <c r="M197" s="279"/>
      <c r="N197" s="9"/>
      <c r="O197" s="9"/>
      <c r="P197" s="1146"/>
      <c r="Q197" s="9"/>
      <c r="R197" s="314"/>
    </row>
    <row r="198" spans="2:18" x14ac:dyDescent="0.25">
      <c r="B198" s="1143" t="s">
        <v>222</v>
      </c>
      <c r="C198" s="1131"/>
      <c r="D198" s="1131"/>
      <c r="E198" s="1131"/>
      <c r="F198" s="1131"/>
      <c r="G198" s="1151" t="s">
        <v>11</v>
      </c>
      <c r="H198" s="1151"/>
      <c r="I198" s="1151"/>
      <c r="J198" s="210"/>
      <c r="K198" s="308"/>
      <c r="L198" s="210"/>
      <c r="M198" s="279"/>
      <c r="N198" s="9"/>
      <c r="O198" s="9"/>
      <c r="P198" s="1146"/>
      <c r="Q198" s="9"/>
      <c r="R198" s="314"/>
    </row>
    <row r="199" spans="2:18" x14ac:dyDescent="0.25">
      <c r="B199" s="1143" t="s">
        <v>217</v>
      </c>
      <c r="C199" s="1143"/>
      <c r="D199" s="1143"/>
      <c r="E199" s="1143"/>
      <c r="F199" s="1143"/>
      <c r="G199" s="1151" t="s">
        <v>11</v>
      </c>
      <c r="H199" s="1151"/>
      <c r="I199" s="1151"/>
      <c r="J199" s="210"/>
      <c r="K199" s="308"/>
      <c r="L199" s="210"/>
      <c r="M199" s="279"/>
      <c r="N199" s="9"/>
      <c r="O199" s="9"/>
      <c r="P199" s="1146"/>
      <c r="Q199" s="9"/>
      <c r="R199" s="314"/>
    </row>
    <row r="200" spans="2:18" x14ac:dyDescent="0.25">
      <c r="B200" s="1143" t="s">
        <v>225</v>
      </c>
      <c r="C200" s="1143"/>
      <c r="D200" s="1143"/>
      <c r="E200" s="1143"/>
      <c r="F200" s="1143"/>
      <c r="G200" s="1151" t="s">
        <v>194</v>
      </c>
      <c r="H200" s="1151"/>
      <c r="I200" s="1151"/>
      <c r="J200" s="210"/>
      <c r="K200" s="308"/>
      <c r="L200" s="210"/>
      <c r="M200" s="279"/>
      <c r="N200" s="9"/>
      <c r="O200" s="9"/>
      <c r="P200" s="1146"/>
      <c r="Q200" s="9"/>
      <c r="R200" s="314"/>
    </row>
    <row r="201" spans="2:18" x14ac:dyDescent="0.25">
      <c r="B201" s="1143" t="s">
        <v>224</v>
      </c>
      <c r="C201" s="1143"/>
      <c r="D201" s="1143"/>
      <c r="E201" s="1143"/>
      <c r="F201" s="1143"/>
      <c r="G201" s="1151" t="s">
        <v>194</v>
      </c>
      <c r="H201" s="1151"/>
      <c r="I201" s="1151"/>
      <c r="J201" s="210"/>
      <c r="K201" s="308"/>
      <c r="L201" s="210"/>
      <c r="M201" s="279"/>
      <c r="N201" s="16" t="s">
        <v>109</v>
      </c>
      <c r="O201" s="16"/>
      <c r="P201" s="1146"/>
      <c r="Q201" s="9"/>
      <c r="R201" s="16" t="s">
        <v>111</v>
      </c>
    </row>
    <row r="202" spans="2:18" ht="16.5" thickBot="1" x14ac:dyDescent="0.3">
      <c r="B202" s="1158" t="s">
        <v>223</v>
      </c>
      <c r="C202" s="1158"/>
      <c r="D202" s="1158"/>
      <c r="E202" s="1158"/>
      <c r="F202" s="1158"/>
      <c r="G202" s="1151" t="s">
        <v>11</v>
      </c>
      <c r="H202" s="1151"/>
      <c r="I202" s="1151"/>
      <c r="J202" s="210"/>
      <c r="K202" s="308"/>
      <c r="L202" s="210"/>
      <c r="M202" s="279"/>
      <c r="N202" s="9" t="s">
        <v>110</v>
      </c>
      <c r="O202" s="9"/>
      <c r="P202" s="1147"/>
      <c r="Q202" s="9"/>
      <c r="R202" s="271" t="s">
        <v>68</v>
      </c>
    </row>
    <row r="203" spans="2:18" ht="16.5" thickBot="1" x14ac:dyDescent="0.3">
      <c r="B203" s="8"/>
      <c r="C203" s="1064" t="s">
        <v>114</v>
      </c>
      <c r="D203" s="1064"/>
      <c r="E203" s="1064"/>
      <c r="F203" s="1064"/>
      <c r="G203" s="1064"/>
      <c r="H203" s="1064"/>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6" t="s">
        <v>122</v>
      </c>
      <c r="H204" s="1156"/>
      <c r="I204" s="1156"/>
      <c r="J204" s="1156"/>
      <c r="K204" s="1156"/>
      <c r="L204" s="1156"/>
      <c r="M204" s="1156"/>
      <c r="N204" s="1156"/>
      <c r="O204" s="1156"/>
      <c r="P204" s="1156"/>
      <c r="Q204" s="1156"/>
      <c r="R204" s="1156"/>
    </row>
    <row r="205" spans="2:18" ht="4.1500000000000004" customHeight="1" x14ac:dyDescent="0.25">
      <c r="B205" s="535"/>
      <c r="C205" s="1153"/>
      <c r="D205" s="1153"/>
      <c r="E205" s="1153"/>
      <c r="F205" s="1153"/>
      <c r="G205" s="1153"/>
      <c r="H205" s="1153"/>
      <c r="I205" s="1153"/>
      <c r="J205" s="546"/>
      <c r="K205" s="543"/>
      <c r="L205" s="546"/>
      <c r="M205" s="544"/>
      <c r="N205" s="538"/>
      <c r="O205" s="538"/>
      <c r="P205" s="538"/>
      <c r="Q205" s="538"/>
      <c r="R205" s="545"/>
    </row>
    <row r="206" spans="2:18" x14ac:dyDescent="0.25">
      <c r="B206" s="5" t="s">
        <v>34</v>
      </c>
      <c r="C206" s="1064" t="s">
        <v>74</v>
      </c>
      <c r="D206" s="1064"/>
      <c r="E206" s="1064"/>
      <c r="F206" s="1064"/>
      <c r="G206" s="1064"/>
      <c r="H206" s="1064"/>
      <c r="I206" s="1064"/>
      <c r="J206" s="312"/>
      <c r="K206" s="310"/>
      <c r="L206" s="312"/>
      <c r="M206" s="311"/>
      <c r="N206" s="287"/>
      <c r="O206" s="287"/>
      <c r="P206" s="287"/>
      <c r="Q206" s="287"/>
      <c r="R206" s="331"/>
    </row>
    <row r="207" spans="2:18" x14ac:dyDescent="0.25">
      <c r="B207" s="1065"/>
      <c r="C207" s="1065"/>
      <c r="D207" s="1065"/>
      <c r="E207" s="1065"/>
      <c r="F207" s="1065"/>
      <c r="G207" s="1065"/>
      <c r="H207" s="1065"/>
      <c r="I207" s="1065"/>
      <c r="J207" s="1065"/>
      <c r="K207" s="1065"/>
      <c r="L207" s="1065"/>
      <c r="M207" s="1065"/>
      <c r="N207" s="1065"/>
      <c r="O207" s="1065"/>
      <c r="P207" s="1065"/>
      <c r="Q207" s="1065"/>
      <c r="R207" s="1065"/>
    </row>
    <row r="208" spans="2:18" ht="40.9" customHeight="1" x14ac:dyDescent="0.25">
      <c r="B208" s="1065"/>
      <c r="C208" s="1065"/>
      <c r="D208" s="1065"/>
      <c r="E208" s="1065"/>
      <c r="F208" s="1065"/>
      <c r="G208" s="1065"/>
      <c r="H208" s="1065"/>
      <c r="I208" s="1065"/>
      <c r="J208" s="1065"/>
      <c r="K208" s="1065"/>
      <c r="L208" s="1065"/>
      <c r="M208" s="1065"/>
      <c r="N208" s="1065"/>
      <c r="O208" s="1065"/>
      <c r="P208" s="1065"/>
      <c r="Q208" s="1065"/>
      <c r="R208" s="1065"/>
    </row>
    <row r="209" spans="2:19" s="332" customFormat="1" x14ac:dyDescent="0.25">
      <c r="R209" s="564"/>
      <c r="S209" s="292"/>
    </row>
    <row r="210" spans="2:19" s="332" customFormat="1" x14ac:dyDescent="0.25">
      <c r="R210" s="564" t="s">
        <v>247</v>
      </c>
      <c r="S210" s="292"/>
    </row>
    <row r="211" spans="2:19" s="608" customFormat="1" x14ac:dyDescent="0.25">
      <c r="J211" s="608">
        <f t="shared" ref="J211:P211" si="0">SUM(J16,J33,J50,J67,J84,J101,J118,J135,J152,J169,J186,J203)</f>
        <v>0</v>
      </c>
      <c r="L211" s="608">
        <f t="shared" si="0"/>
        <v>0</v>
      </c>
      <c r="M211" s="608">
        <f t="shared" si="0"/>
        <v>0</v>
      </c>
      <c r="P211" s="608">
        <f t="shared" si="0"/>
        <v>0</v>
      </c>
      <c r="R211" s="608">
        <f>SUM(R16,R33,R50,R67,R84,R101,R118,R135,R152,R169,R186,R203)</f>
        <v>0</v>
      </c>
      <c r="S211" s="609"/>
    </row>
    <row r="212" spans="2:19" s="332" customFormat="1" x14ac:dyDescent="0.25">
      <c r="R212" s="564"/>
      <c r="S212" s="292"/>
    </row>
    <row r="213" spans="2:19" x14ac:dyDescent="0.25">
      <c r="B213" s="195"/>
      <c r="C213" s="195"/>
      <c r="D213" s="195"/>
      <c r="E213" s="195"/>
      <c r="F213" s="195"/>
      <c r="G213" s="195"/>
      <c r="H213" s="195"/>
      <c r="I213" s="195"/>
      <c r="J213" s="195"/>
      <c r="K213" s="195"/>
      <c r="L213" s="195"/>
      <c r="M213" s="195"/>
      <c r="N213" s="195"/>
      <c r="O213" s="195"/>
      <c r="P213" s="195"/>
      <c r="Q213" s="195"/>
      <c r="R213" s="444"/>
    </row>
    <row r="214" spans="2:19" x14ac:dyDescent="0.25">
      <c r="B214" s="195"/>
      <c r="C214" s="195"/>
      <c r="D214" s="195"/>
      <c r="E214" s="195"/>
      <c r="F214" s="195"/>
      <c r="G214" s="195"/>
      <c r="H214" s="195"/>
      <c r="I214" s="195"/>
      <c r="J214" s="195"/>
      <c r="K214" s="195"/>
      <c r="L214" s="195"/>
      <c r="M214" s="195"/>
      <c r="N214" s="195"/>
      <c r="O214" s="195"/>
      <c r="P214" s="195"/>
      <c r="Q214" s="195"/>
      <c r="R214" s="444"/>
    </row>
    <row r="215" spans="2:19" x14ac:dyDescent="0.25">
      <c r="B215" s="195"/>
      <c r="C215" s="195"/>
      <c r="D215" s="195"/>
      <c r="E215" s="195"/>
      <c r="F215" s="195"/>
      <c r="G215" s="195"/>
      <c r="H215" s="195"/>
      <c r="I215" s="195"/>
      <c r="J215" s="195"/>
      <c r="K215" s="195"/>
      <c r="L215" s="195"/>
      <c r="M215" s="195"/>
      <c r="N215" s="195"/>
      <c r="O215" s="195"/>
      <c r="P215" s="195"/>
      <c r="Q215" s="195"/>
      <c r="R215" s="444"/>
    </row>
    <row r="216" spans="2:19" s="332" customFormat="1" x14ac:dyDescent="0.25">
      <c r="B216" s="332">
        <f>C6</f>
        <v>0</v>
      </c>
      <c r="C216" s="332">
        <f>C7</f>
        <v>0</v>
      </c>
      <c r="E216" s="496" t="str">
        <f>J16</f>
        <v/>
      </c>
      <c r="F216" s="496"/>
      <c r="G216" s="496" t="str">
        <f t="shared" ref="G216:N216" si="1">L16</f>
        <v/>
      </c>
      <c r="H216" s="496">
        <f t="shared" si="1"/>
        <v>0</v>
      </c>
      <c r="I216" s="496" t="str">
        <f t="shared" si="1"/>
        <v/>
      </c>
      <c r="J216" s="496">
        <f t="shared" si="1"/>
        <v>0</v>
      </c>
      <c r="K216" s="496">
        <f t="shared" si="1"/>
        <v>0</v>
      </c>
      <c r="L216" s="496">
        <f t="shared" si="1"/>
        <v>0</v>
      </c>
      <c r="M216" s="496" t="str">
        <f t="shared" si="1"/>
        <v/>
      </c>
      <c r="N216" s="496">
        <f t="shared" si="1"/>
        <v>0</v>
      </c>
      <c r="R216" s="564">
        <f>B20</f>
        <v>0</v>
      </c>
      <c r="S216" s="292"/>
    </row>
    <row r="217" spans="2:19" s="332" customFormat="1" x14ac:dyDescent="0.25">
      <c r="B217" s="332">
        <f>C23</f>
        <v>0</v>
      </c>
      <c r="C217" s="332">
        <f>C24</f>
        <v>0</v>
      </c>
      <c r="E217" s="496" t="str">
        <f>J33</f>
        <v/>
      </c>
      <c r="F217" s="496"/>
      <c r="G217" s="496" t="str">
        <f t="shared" ref="G217:N217" si="2">L33</f>
        <v/>
      </c>
      <c r="H217" s="496">
        <f t="shared" si="2"/>
        <v>0</v>
      </c>
      <c r="I217" s="496" t="str">
        <f t="shared" si="2"/>
        <v/>
      </c>
      <c r="J217" s="496">
        <f t="shared" si="2"/>
        <v>0</v>
      </c>
      <c r="K217" s="496">
        <f t="shared" si="2"/>
        <v>0</v>
      </c>
      <c r="L217" s="496">
        <f t="shared" si="2"/>
        <v>0</v>
      </c>
      <c r="M217" s="496" t="str">
        <f t="shared" si="2"/>
        <v/>
      </c>
      <c r="N217" s="496">
        <f t="shared" si="2"/>
        <v>0</v>
      </c>
      <c r="R217" s="564">
        <f>B37</f>
        <v>0</v>
      </c>
      <c r="S217" s="292"/>
    </row>
    <row r="218" spans="2:19" s="332" customFormat="1" x14ac:dyDescent="0.25">
      <c r="B218" s="332">
        <f>C40</f>
        <v>0</v>
      </c>
      <c r="C218" s="332">
        <f>C41</f>
        <v>0</v>
      </c>
      <c r="E218" s="496" t="str">
        <f>J50</f>
        <v/>
      </c>
      <c r="F218" s="496"/>
      <c r="G218" s="496" t="str">
        <f t="shared" ref="G218:N218" si="3">L50</f>
        <v/>
      </c>
      <c r="H218" s="496">
        <f t="shared" si="3"/>
        <v>0</v>
      </c>
      <c r="I218" s="496" t="str">
        <f t="shared" si="3"/>
        <v/>
      </c>
      <c r="J218" s="496">
        <f t="shared" si="3"/>
        <v>0</v>
      </c>
      <c r="K218" s="496">
        <f t="shared" si="3"/>
        <v>0</v>
      </c>
      <c r="L218" s="496">
        <f t="shared" si="3"/>
        <v>0</v>
      </c>
      <c r="M218" s="496" t="str">
        <f t="shared" si="3"/>
        <v/>
      </c>
      <c r="N218" s="496">
        <f t="shared" si="3"/>
        <v>0</v>
      </c>
      <c r="R218" s="564">
        <f>B54</f>
        <v>0</v>
      </c>
      <c r="S218" s="292"/>
    </row>
    <row r="219" spans="2:19" s="332" customFormat="1" x14ac:dyDescent="0.25">
      <c r="B219" s="332">
        <f>C57</f>
        <v>0</v>
      </c>
      <c r="C219" s="332">
        <f>C58</f>
        <v>0</v>
      </c>
      <c r="E219" s="496" t="str">
        <f>J67</f>
        <v/>
      </c>
      <c r="F219" s="496"/>
      <c r="G219" s="496" t="str">
        <f t="shared" ref="G219:N219" si="4">L67</f>
        <v/>
      </c>
      <c r="H219" s="496">
        <f t="shared" si="4"/>
        <v>0</v>
      </c>
      <c r="I219" s="496" t="str">
        <f t="shared" si="4"/>
        <v/>
      </c>
      <c r="J219" s="496">
        <f t="shared" si="4"/>
        <v>0</v>
      </c>
      <c r="K219" s="496">
        <f t="shared" si="4"/>
        <v>0</v>
      </c>
      <c r="L219" s="496">
        <f t="shared" si="4"/>
        <v>0</v>
      </c>
      <c r="M219" s="496" t="str">
        <f t="shared" si="4"/>
        <v/>
      </c>
      <c r="N219" s="496">
        <f t="shared" si="4"/>
        <v>0</v>
      </c>
      <c r="R219" s="564">
        <f>B71</f>
        <v>0</v>
      </c>
      <c r="S219" s="292"/>
    </row>
    <row r="220" spans="2:19" s="332" customFormat="1" x14ac:dyDescent="0.25">
      <c r="B220" s="332">
        <f>C74</f>
        <v>0</v>
      </c>
      <c r="C220" s="332">
        <f>C75</f>
        <v>0</v>
      </c>
      <c r="E220" s="496" t="str">
        <f>J84</f>
        <v/>
      </c>
      <c r="F220" s="496"/>
      <c r="G220" s="496" t="str">
        <f t="shared" ref="G220:N220" si="5">L84</f>
        <v/>
      </c>
      <c r="H220" s="496">
        <f t="shared" si="5"/>
        <v>0</v>
      </c>
      <c r="I220" s="496" t="str">
        <f t="shared" si="5"/>
        <v/>
      </c>
      <c r="J220" s="496">
        <f t="shared" si="5"/>
        <v>0</v>
      </c>
      <c r="K220" s="496">
        <f t="shared" si="5"/>
        <v>0</v>
      </c>
      <c r="L220" s="496">
        <f t="shared" si="5"/>
        <v>0</v>
      </c>
      <c r="M220" s="496" t="str">
        <f t="shared" si="5"/>
        <v/>
      </c>
      <c r="N220" s="496">
        <f t="shared" si="5"/>
        <v>0</v>
      </c>
      <c r="R220" s="564">
        <f>B88</f>
        <v>0</v>
      </c>
      <c r="S220" s="292"/>
    </row>
    <row r="221" spans="2:19" s="332" customFormat="1" x14ac:dyDescent="0.25">
      <c r="B221" s="332">
        <f>C91</f>
        <v>0</v>
      </c>
      <c r="C221" s="332">
        <f>C92</f>
        <v>0</v>
      </c>
      <c r="E221" s="496" t="str">
        <f>J101</f>
        <v/>
      </c>
      <c r="F221" s="496"/>
      <c r="G221" s="496" t="str">
        <f t="shared" ref="G221:N221" si="6">L101</f>
        <v/>
      </c>
      <c r="H221" s="496">
        <f t="shared" si="6"/>
        <v>0</v>
      </c>
      <c r="I221" s="496" t="str">
        <f t="shared" si="6"/>
        <v/>
      </c>
      <c r="J221" s="496">
        <f t="shared" si="6"/>
        <v>0</v>
      </c>
      <c r="K221" s="496">
        <f t="shared" si="6"/>
        <v>0</v>
      </c>
      <c r="L221" s="496">
        <f t="shared" si="6"/>
        <v>0</v>
      </c>
      <c r="M221" s="496" t="str">
        <f t="shared" si="6"/>
        <v/>
      </c>
      <c r="N221" s="496">
        <f t="shared" si="6"/>
        <v>0</v>
      </c>
      <c r="R221" s="564">
        <f>B105</f>
        <v>0</v>
      </c>
      <c r="S221" s="292"/>
    </row>
    <row r="222" spans="2:19" s="332" customFormat="1" x14ac:dyDescent="0.25">
      <c r="B222" s="332">
        <f>C108</f>
        <v>0</v>
      </c>
      <c r="C222" s="332">
        <f>C109</f>
        <v>0</v>
      </c>
      <c r="E222" s="496" t="str">
        <f>J118</f>
        <v/>
      </c>
      <c r="F222" s="496"/>
      <c r="G222" s="496" t="str">
        <f t="shared" ref="G222:N222" si="7">L118</f>
        <v/>
      </c>
      <c r="H222" s="496">
        <f t="shared" si="7"/>
        <v>0</v>
      </c>
      <c r="I222" s="496" t="str">
        <f t="shared" si="7"/>
        <v/>
      </c>
      <c r="J222" s="496">
        <f t="shared" si="7"/>
        <v>0</v>
      </c>
      <c r="K222" s="496">
        <f t="shared" si="7"/>
        <v>0</v>
      </c>
      <c r="L222" s="496">
        <f t="shared" si="7"/>
        <v>0</v>
      </c>
      <c r="M222" s="496" t="str">
        <f t="shared" si="7"/>
        <v/>
      </c>
      <c r="N222" s="496">
        <f t="shared" si="7"/>
        <v>0</v>
      </c>
      <c r="R222" s="564">
        <f>B122</f>
        <v>0</v>
      </c>
      <c r="S222" s="292"/>
    </row>
    <row r="223" spans="2:19" s="332" customFormat="1" x14ac:dyDescent="0.25">
      <c r="B223" s="332">
        <f>C125</f>
        <v>0</v>
      </c>
      <c r="C223" s="332">
        <f>C126</f>
        <v>0</v>
      </c>
      <c r="E223" s="496" t="str">
        <f>J135</f>
        <v/>
      </c>
      <c r="F223" s="496"/>
      <c r="G223" s="496" t="str">
        <f t="shared" ref="G223:N223" si="8">L135</f>
        <v/>
      </c>
      <c r="H223" s="496">
        <f t="shared" si="8"/>
        <v>0</v>
      </c>
      <c r="I223" s="496" t="str">
        <f t="shared" si="8"/>
        <v/>
      </c>
      <c r="J223" s="496">
        <f t="shared" si="8"/>
        <v>0</v>
      </c>
      <c r="K223" s="496">
        <f t="shared" si="8"/>
        <v>0</v>
      </c>
      <c r="L223" s="496">
        <f t="shared" si="8"/>
        <v>0</v>
      </c>
      <c r="M223" s="496" t="str">
        <f t="shared" si="8"/>
        <v/>
      </c>
      <c r="N223" s="496">
        <f t="shared" si="8"/>
        <v>0</v>
      </c>
      <c r="R223" s="564">
        <f>B139</f>
        <v>0</v>
      </c>
      <c r="S223" s="292"/>
    </row>
    <row r="224" spans="2:19" s="332" customFormat="1" x14ac:dyDescent="0.25">
      <c r="B224" s="332">
        <f>C142</f>
        <v>0</v>
      </c>
      <c r="C224" s="332">
        <f>C143</f>
        <v>0</v>
      </c>
      <c r="E224" s="496" t="str">
        <f>J152</f>
        <v/>
      </c>
      <c r="F224" s="496"/>
      <c r="G224" s="496" t="str">
        <f t="shared" ref="G224:N224" si="9">L152</f>
        <v/>
      </c>
      <c r="H224" s="496">
        <f t="shared" si="9"/>
        <v>0</v>
      </c>
      <c r="I224" s="496" t="str">
        <f t="shared" si="9"/>
        <v/>
      </c>
      <c r="J224" s="496">
        <f t="shared" si="9"/>
        <v>0</v>
      </c>
      <c r="K224" s="496">
        <f t="shared" si="9"/>
        <v>0</v>
      </c>
      <c r="L224" s="496">
        <f t="shared" si="9"/>
        <v>0</v>
      </c>
      <c r="M224" s="496" t="str">
        <f t="shared" si="9"/>
        <v/>
      </c>
      <c r="N224" s="496">
        <f t="shared" si="9"/>
        <v>0</v>
      </c>
      <c r="R224" s="564">
        <f>B156</f>
        <v>0</v>
      </c>
      <c r="S224" s="292"/>
    </row>
    <row r="225" spans="2:19" s="332" customFormat="1" x14ac:dyDescent="0.25">
      <c r="B225" s="332">
        <f>C159</f>
        <v>0</v>
      </c>
      <c r="C225" s="332">
        <f>C160</f>
        <v>0</v>
      </c>
      <c r="E225" s="496" t="str">
        <f>J169</f>
        <v/>
      </c>
      <c r="F225" s="496"/>
      <c r="G225" s="496" t="str">
        <f t="shared" ref="G225:N225" si="10">L169</f>
        <v/>
      </c>
      <c r="H225" s="496">
        <f t="shared" si="10"/>
        <v>0</v>
      </c>
      <c r="I225" s="496" t="str">
        <f t="shared" si="10"/>
        <v/>
      </c>
      <c r="J225" s="496">
        <f t="shared" si="10"/>
        <v>0</v>
      </c>
      <c r="K225" s="496">
        <f t="shared" si="10"/>
        <v>0</v>
      </c>
      <c r="L225" s="496">
        <f t="shared" si="10"/>
        <v>0</v>
      </c>
      <c r="M225" s="496" t="str">
        <f t="shared" si="10"/>
        <v/>
      </c>
      <c r="N225" s="496">
        <f t="shared" si="10"/>
        <v>0</v>
      </c>
      <c r="R225" s="564">
        <f>B173</f>
        <v>0</v>
      </c>
      <c r="S225" s="292"/>
    </row>
    <row r="226" spans="2:19" s="332" customFormat="1" x14ac:dyDescent="0.25">
      <c r="B226" s="332">
        <f>C176</f>
        <v>0</v>
      </c>
      <c r="C226" s="332">
        <f>C177</f>
        <v>0</v>
      </c>
      <c r="E226" s="496" t="str">
        <f>J186</f>
        <v/>
      </c>
      <c r="F226" s="496"/>
      <c r="G226" s="496" t="str">
        <f t="shared" ref="G226:N226" si="11">L186</f>
        <v/>
      </c>
      <c r="H226" s="496">
        <f t="shared" si="11"/>
        <v>0</v>
      </c>
      <c r="I226" s="496" t="str">
        <f t="shared" si="11"/>
        <v/>
      </c>
      <c r="J226" s="496">
        <f t="shared" si="11"/>
        <v>0</v>
      </c>
      <c r="K226" s="496">
        <f t="shared" si="11"/>
        <v>0</v>
      </c>
      <c r="L226" s="496">
        <f t="shared" si="11"/>
        <v>0</v>
      </c>
      <c r="M226" s="496" t="str">
        <f t="shared" si="11"/>
        <v/>
      </c>
      <c r="N226" s="496">
        <f t="shared" si="11"/>
        <v>0</v>
      </c>
      <c r="R226" s="564">
        <f>B190</f>
        <v>0</v>
      </c>
      <c r="S226" s="292"/>
    </row>
    <row r="227" spans="2:19" s="332" customFormat="1" x14ac:dyDescent="0.25">
      <c r="B227" s="332">
        <f>C193</f>
        <v>0</v>
      </c>
      <c r="C227" s="332">
        <f>C194</f>
        <v>0</v>
      </c>
      <c r="E227" s="496" t="str">
        <f>J203</f>
        <v/>
      </c>
      <c r="F227" s="496"/>
      <c r="G227" s="496" t="str">
        <f>L203</f>
        <v/>
      </c>
      <c r="H227" s="496">
        <f t="shared" ref="H227:M227" si="12">M203</f>
        <v>0</v>
      </c>
      <c r="I227" s="496" t="str">
        <f t="shared" si="12"/>
        <v/>
      </c>
      <c r="J227" s="496">
        <f>O203</f>
        <v>0</v>
      </c>
      <c r="K227" s="496">
        <f t="shared" si="12"/>
        <v>0</v>
      </c>
      <c r="L227" s="496">
        <f t="shared" si="12"/>
        <v>0</v>
      </c>
      <c r="M227" s="496" t="str">
        <f t="shared" si="12"/>
        <v/>
      </c>
      <c r="N227" s="496">
        <f>S203</f>
        <v>0</v>
      </c>
      <c r="R227" s="564">
        <f>B207</f>
        <v>0</v>
      </c>
      <c r="S227" s="292"/>
    </row>
    <row r="228" spans="2:19" s="332" customFormat="1" x14ac:dyDescent="0.25">
      <c r="R228" s="564"/>
      <c r="S228" s="292"/>
    </row>
    <row r="229" spans="2:19" s="332" customFormat="1" x14ac:dyDescent="0.25">
      <c r="R229" s="564"/>
      <c r="S229" s="292"/>
    </row>
    <row r="230" spans="2:19" s="332" customFormat="1" x14ac:dyDescent="0.25">
      <c r="R230" s="564"/>
      <c r="S230" s="292"/>
    </row>
    <row r="231" spans="2:19" s="332" customFormat="1" x14ac:dyDescent="0.25">
      <c r="R231" s="564"/>
      <c r="S231" s="292"/>
    </row>
    <row r="232" spans="2:19" s="332" customFormat="1" x14ac:dyDescent="0.25">
      <c r="R232" s="564"/>
      <c r="S232" s="292"/>
    </row>
    <row r="233" spans="2:19" s="332" customFormat="1" x14ac:dyDescent="0.25">
      <c r="R233" s="564"/>
      <c r="S233" s="292"/>
    </row>
    <row r="234" spans="2:19" s="332" customFormat="1" x14ac:dyDescent="0.25">
      <c r="R234" s="564"/>
      <c r="S234" s="292"/>
    </row>
    <row r="235" spans="2:19" s="332" customFormat="1" x14ac:dyDescent="0.25">
      <c r="R235" s="564"/>
      <c r="S235" s="292"/>
    </row>
    <row r="236" spans="2:19" s="332" customFormat="1" x14ac:dyDescent="0.25">
      <c r="R236" s="564"/>
      <c r="S236" s="292"/>
    </row>
    <row r="237" spans="2:19" s="332" customFormat="1" x14ac:dyDescent="0.25">
      <c r="R237" s="564"/>
      <c r="S237" s="292"/>
    </row>
    <row r="238" spans="2:19" s="332" customFormat="1" x14ac:dyDescent="0.25">
      <c r="R238" s="564"/>
      <c r="S238" s="292"/>
    </row>
    <row r="239" spans="2:19" s="332" customFormat="1" x14ac:dyDescent="0.25">
      <c r="R239" s="564"/>
      <c r="S239"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B1:G3"/>
    <mergeCell ref="J1:K1"/>
    <mergeCell ref="L1:M1"/>
    <mergeCell ref="P1:R1"/>
    <mergeCell ref="J2:K2"/>
    <mergeCell ref="L2:M2"/>
    <mergeCell ref="P2:R2"/>
    <mergeCell ref="J3:K3"/>
    <mergeCell ref="L3:M3"/>
    <mergeCell ref="P3:R3"/>
    <mergeCell ref="G13:I13"/>
    <mergeCell ref="C6:K6"/>
    <mergeCell ref="C7:G7"/>
    <mergeCell ref="C16:H16"/>
    <mergeCell ref="G17:R17"/>
    <mergeCell ref="C18:I18"/>
    <mergeCell ref="B9:F9"/>
    <mergeCell ref="G9:I9"/>
    <mergeCell ref="P9:P15"/>
    <mergeCell ref="B10:F10"/>
    <mergeCell ref="G10:I10"/>
    <mergeCell ref="B11:F11"/>
    <mergeCell ref="G11:I11"/>
    <mergeCell ref="B12:F12"/>
    <mergeCell ref="G12:I12"/>
    <mergeCell ref="B13:F13"/>
    <mergeCell ref="C19:I19"/>
    <mergeCell ref="B14:F14"/>
    <mergeCell ref="G14:I14"/>
    <mergeCell ref="B15:F15"/>
    <mergeCell ref="G15:I15"/>
    <mergeCell ref="B20:R21"/>
    <mergeCell ref="C23:K23"/>
    <mergeCell ref="C24:G24"/>
    <mergeCell ref="B26:F26"/>
    <mergeCell ref="G26:I26"/>
    <mergeCell ref="P26:P32"/>
    <mergeCell ref="B27:F27"/>
    <mergeCell ref="G27:I27"/>
    <mergeCell ref="B28:F28"/>
    <mergeCell ref="G28:I28"/>
    <mergeCell ref="B32:F32"/>
    <mergeCell ref="G32:I32"/>
    <mergeCell ref="C33:H33"/>
    <mergeCell ref="G34:R34"/>
    <mergeCell ref="C35:I35"/>
    <mergeCell ref="C36:I36"/>
    <mergeCell ref="B29:F29"/>
    <mergeCell ref="G29:I29"/>
    <mergeCell ref="B30:F30"/>
    <mergeCell ref="G30:I30"/>
    <mergeCell ref="B31:F31"/>
    <mergeCell ref="G31:I31"/>
    <mergeCell ref="B37:R38"/>
    <mergeCell ref="C40:K40"/>
    <mergeCell ref="C41:G41"/>
    <mergeCell ref="B43:F43"/>
    <mergeCell ref="G43:I43"/>
    <mergeCell ref="P43:P49"/>
    <mergeCell ref="B44:F44"/>
    <mergeCell ref="G44:I44"/>
    <mergeCell ref="B45:F45"/>
    <mergeCell ref="G45:I45"/>
    <mergeCell ref="B49:F49"/>
    <mergeCell ref="G49:I49"/>
    <mergeCell ref="C50:H50"/>
    <mergeCell ref="G51:R51"/>
    <mergeCell ref="C52:I52"/>
    <mergeCell ref="C53:I53"/>
    <mergeCell ref="B46:F46"/>
    <mergeCell ref="G46:I46"/>
    <mergeCell ref="B47:F47"/>
    <mergeCell ref="G47:I47"/>
    <mergeCell ref="B48:F48"/>
    <mergeCell ref="G48:I48"/>
    <mergeCell ref="B54:R55"/>
    <mergeCell ref="C57:K57"/>
    <mergeCell ref="C58:G58"/>
    <mergeCell ref="B60:F60"/>
    <mergeCell ref="G60:I60"/>
    <mergeCell ref="P60:P66"/>
    <mergeCell ref="B61:F61"/>
    <mergeCell ref="G61:I61"/>
    <mergeCell ref="B62:F62"/>
    <mergeCell ref="G62:I62"/>
    <mergeCell ref="B66:F66"/>
    <mergeCell ref="G66:I66"/>
    <mergeCell ref="C67:H67"/>
    <mergeCell ref="G68:R68"/>
    <mergeCell ref="C69:I69"/>
    <mergeCell ref="C70:I70"/>
    <mergeCell ref="B63:F63"/>
    <mergeCell ref="G63:I63"/>
    <mergeCell ref="B64:F64"/>
    <mergeCell ref="G64:I64"/>
    <mergeCell ref="B65:F65"/>
    <mergeCell ref="G65:I65"/>
    <mergeCell ref="B71:R72"/>
    <mergeCell ref="C74:K74"/>
    <mergeCell ref="C75:G75"/>
    <mergeCell ref="B77:F77"/>
    <mergeCell ref="G77:I77"/>
    <mergeCell ref="P77:P83"/>
    <mergeCell ref="B78:F78"/>
    <mergeCell ref="G78:I78"/>
    <mergeCell ref="B79:F79"/>
    <mergeCell ref="G79:I79"/>
    <mergeCell ref="B83:F83"/>
    <mergeCell ref="G83:I83"/>
    <mergeCell ref="C84:H84"/>
    <mergeCell ref="G85:R85"/>
    <mergeCell ref="C86:I86"/>
    <mergeCell ref="C87:I87"/>
    <mergeCell ref="B80:F80"/>
    <mergeCell ref="G80:I80"/>
    <mergeCell ref="B81:F81"/>
    <mergeCell ref="G81:I81"/>
    <mergeCell ref="B82:F82"/>
    <mergeCell ref="G82:I82"/>
    <mergeCell ref="B88:R89"/>
    <mergeCell ref="C91:K91"/>
    <mergeCell ref="C92:G92"/>
    <mergeCell ref="B94:F94"/>
    <mergeCell ref="G94:I94"/>
    <mergeCell ref="P94:P100"/>
    <mergeCell ref="B95:F95"/>
    <mergeCell ref="G95:I95"/>
    <mergeCell ref="B96:F96"/>
    <mergeCell ref="G96:I96"/>
    <mergeCell ref="B100:F100"/>
    <mergeCell ref="G100:I100"/>
    <mergeCell ref="C101:H101"/>
    <mergeCell ref="G102:R102"/>
    <mergeCell ref="C103:I103"/>
    <mergeCell ref="C104:I104"/>
    <mergeCell ref="B97:F97"/>
    <mergeCell ref="G97:I97"/>
    <mergeCell ref="B98:F98"/>
    <mergeCell ref="G98:I98"/>
    <mergeCell ref="B99:F99"/>
    <mergeCell ref="G99:I99"/>
    <mergeCell ref="B105:R106"/>
    <mergeCell ref="C108:K108"/>
    <mergeCell ref="C109:G109"/>
    <mergeCell ref="B111:F111"/>
    <mergeCell ref="G111:I111"/>
    <mergeCell ref="P111:P117"/>
    <mergeCell ref="B112:F112"/>
    <mergeCell ref="G112:I112"/>
    <mergeCell ref="B113:F113"/>
    <mergeCell ref="G113:I113"/>
    <mergeCell ref="B117:F117"/>
    <mergeCell ref="G117:I117"/>
    <mergeCell ref="C118:H118"/>
    <mergeCell ref="G119:R119"/>
    <mergeCell ref="C120:I120"/>
    <mergeCell ref="C121:I121"/>
    <mergeCell ref="B114:F114"/>
    <mergeCell ref="G114:I114"/>
    <mergeCell ref="B115:F115"/>
    <mergeCell ref="G115:I115"/>
    <mergeCell ref="B116:F116"/>
    <mergeCell ref="G116:I116"/>
    <mergeCell ref="B122:R123"/>
    <mergeCell ref="C125:K125"/>
    <mergeCell ref="C126:G126"/>
    <mergeCell ref="B128:F128"/>
    <mergeCell ref="G128:I128"/>
    <mergeCell ref="P128:P134"/>
    <mergeCell ref="B129:F129"/>
    <mergeCell ref="G129:I129"/>
    <mergeCell ref="B130:F130"/>
    <mergeCell ref="G130:I130"/>
    <mergeCell ref="B134:F134"/>
    <mergeCell ref="G134:I134"/>
    <mergeCell ref="C135:H135"/>
    <mergeCell ref="G136:R136"/>
    <mergeCell ref="C137:I137"/>
    <mergeCell ref="C138:I138"/>
    <mergeCell ref="B131:F131"/>
    <mergeCell ref="G131:I131"/>
    <mergeCell ref="B132:F132"/>
    <mergeCell ref="G132:I132"/>
    <mergeCell ref="B133:F133"/>
    <mergeCell ref="G133:I133"/>
    <mergeCell ref="B139:R140"/>
    <mergeCell ref="C142:K142"/>
    <mergeCell ref="C143:G143"/>
    <mergeCell ref="B145:F145"/>
    <mergeCell ref="G145:I145"/>
    <mergeCell ref="P145:P151"/>
    <mergeCell ref="B146:F146"/>
    <mergeCell ref="G146:I146"/>
    <mergeCell ref="B147:F147"/>
    <mergeCell ref="G147:I147"/>
    <mergeCell ref="B151:F151"/>
    <mergeCell ref="G151:I151"/>
    <mergeCell ref="C152:H152"/>
    <mergeCell ref="G153:R153"/>
    <mergeCell ref="C154:I154"/>
    <mergeCell ref="C155:I155"/>
    <mergeCell ref="B148:F148"/>
    <mergeCell ref="G148:I148"/>
    <mergeCell ref="B149:F149"/>
    <mergeCell ref="G149:I149"/>
    <mergeCell ref="B150:F150"/>
    <mergeCell ref="G150:I150"/>
    <mergeCell ref="B156:R157"/>
    <mergeCell ref="C159:K159"/>
    <mergeCell ref="C160:G160"/>
    <mergeCell ref="B162:F162"/>
    <mergeCell ref="G162:I162"/>
    <mergeCell ref="P162:P168"/>
    <mergeCell ref="B163:F163"/>
    <mergeCell ref="G163:I163"/>
    <mergeCell ref="B164:F164"/>
    <mergeCell ref="G164:I164"/>
    <mergeCell ref="B168:F168"/>
    <mergeCell ref="G168:I168"/>
    <mergeCell ref="C169:H169"/>
    <mergeCell ref="G170:R170"/>
    <mergeCell ref="C171:I171"/>
    <mergeCell ref="C172:I172"/>
    <mergeCell ref="B165:F165"/>
    <mergeCell ref="G165:I165"/>
    <mergeCell ref="B166:F166"/>
    <mergeCell ref="G166:I166"/>
    <mergeCell ref="B167:F167"/>
    <mergeCell ref="G167:I167"/>
    <mergeCell ref="B173:R174"/>
    <mergeCell ref="C176:K176"/>
    <mergeCell ref="C177:G177"/>
    <mergeCell ref="B179:F179"/>
    <mergeCell ref="G179:I179"/>
    <mergeCell ref="P179:P185"/>
    <mergeCell ref="B180:F180"/>
    <mergeCell ref="G180:I180"/>
    <mergeCell ref="B181:F181"/>
    <mergeCell ref="G181:I181"/>
    <mergeCell ref="B185:F185"/>
    <mergeCell ref="G185:I185"/>
    <mergeCell ref="C186:H186"/>
    <mergeCell ref="G187:R187"/>
    <mergeCell ref="C188:I188"/>
    <mergeCell ref="C189:I189"/>
    <mergeCell ref="B182:F182"/>
    <mergeCell ref="G182:I182"/>
    <mergeCell ref="B183:F183"/>
    <mergeCell ref="G183:I183"/>
    <mergeCell ref="B184:F184"/>
    <mergeCell ref="G184:I184"/>
    <mergeCell ref="B190:R191"/>
    <mergeCell ref="C193:K193"/>
    <mergeCell ref="C194:G194"/>
    <mergeCell ref="B196:F196"/>
    <mergeCell ref="G196:I196"/>
    <mergeCell ref="P196:P202"/>
    <mergeCell ref="B197:F197"/>
    <mergeCell ref="G197:I197"/>
    <mergeCell ref="B198:F198"/>
    <mergeCell ref="G198:I198"/>
    <mergeCell ref="B207:R208"/>
    <mergeCell ref="B202:F202"/>
    <mergeCell ref="G202:I202"/>
    <mergeCell ref="C203:H203"/>
    <mergeCell ref="G204:R204"/>
    <mergeCell ref="C205:I205"/>
    <mergeCell ref="C206:I206"/>
    <mergeCell ref="B199:F199"/>
    <mergeCell ref="G199:I199"/>
    <mergeCell ref="B200:F200"/>
    <mergeCell ref="G200:I200"/>
    <mergeCell ref="B201:F201"/>
    <mergeCell ref="G201:I201"/>
  </mergeCells>
  <conditionalFormatting sqref="C6 C7:G7 J9:J15 L9:L15 B20 C23 C24:G24 J26:J32 L26:L32 B37 C40 C41:G41 J43:J49 L43:L49 B54 C57 C58:G58 J60:J66 L60:L66 B71 C74 C75:G75 J77:J83 L77:L83 B88 C91 C92:G92 J94:J100 L94:L100 B105 C108 C109:G109 J111:J117 L111:L117 B122 C125 C126:G126 J128:J134 L128:L134 B139 C142 C143:G143 J145:J151 L145:L151 B156 C159 C160:G160 J162:J168 L162:L168 B173 C176 C177:G177 J179:J185 L179:L185 B190 C193 C194:G194 J196:J202 L196:L202 B207">
    <cfRule type="cellIs" dxfId="280" priority="3" stopIfTrue="1" operator="equal">
      <formula>0</formula>
    </cfRule>
  </conditionalFormatting>
  <conditionalFormatting sqref="C8 C25 C42 C59 C76 C93 C110 C127 C144 C161 C178 C195">
    <cfRule type="cellIs" dxfId="279" priority="1" stopIfTrue="1" operator="equal">
      <formula>0</formula>
    </cfRule>
  </conditionalFormatting>
  <conditionalFormatting sqref="J19 L19 J36 L36 J53 L53 J70 L70 J87 L87 J104 L104 J121 L121 J138 L138 J155 L155 J172 L172 J189 L189 J206 L206">
    <cfRule type="cellIs" dxfId="278" priority="2" stopIfTrue="1" operator="equal">
      <formula>0</formula>
    </cfRule>
  </conditionalFormatting>
  <dataValidations count="2">
    <dataValidation allowBlank="1" showInputMessage="1" showErrorMessage="1" errorTitle="Negative number" error="Can not put a negative number into worksheet" sqref="J13:L13 L205:L206 J205:J206 L198:L199 J198:J199 J200:L200 L188:L189 J188:J189 L181:L182 J181:J182 J183:L183 L171:L172 J171:J172 L164:L165 J164:J165 J166:L166 L154:L155 J154:J155 L147:L148 J147:J148 J149:L149 L137:L138 J137:J138 L130:L131 J130:J131 J132:L132 L120:L121 J120:J121 L113:L114 J113:J114 J115:L115 L103:L104 J103:J104 L96:L97 J96:J97 J98:L98 L86:L87 J86:J87 L79:L80 J79:J80 J81:L81 L69:L70 J69:J70 L62:L63 J62:J63 J64:L64 L52:L53 J52:J53 L45:L46 J45:J46 J47:L47 L35:L36 J35:J36 L28:L29 J28:J29 J30:L30 L18:L19 J18:J19 L11:L12 J11:J12" xr:uid="{00000000-0002-0000-1500-000000000000}"/>
    <dataValidation type="whole" allowBlank="1" showInputMessage="1" showErrorMessage="1" errorTitle="Negative number" error="Can not put a negative number into worksheet" sqref="M18:M19 K205:K206 K198:K199 M198:M202 K201:K202 M205:M206 K188:K189 K181:K182 M181:M185 K184:K185 M188:M189 K171:K172 K164:K165 M164:M168 K167:K168 M171:M172 K154:K155 K147:K148 M147:M151 K150:K151 M154:M155 K137:K138 K130:K131 M130:M134 K133:K134 M137:M138 K120:K121 K113:K114 M113:M117 K116:K117 M120:M121 K103:K104 K96:K97 M96:M100 K99:K100 M103:M104 K86:K87 K79:K80 M79:M83 K82:K83 M86:M87 K69:K70 K62:K63 M62:M66 K65:K66 M69:M70 K52:K53 K45:K46 M45:M49 K48:K49 M52:M53 K35:K36 K28:K29 M28:M32 K31:K32 M35:M36 K18:K19 K11:K12 M11:M15 K14:K15" xr:uid="{00000000-0002-0000-1500-000001000000}">
      <formula1>0</formula1>
      <formula2>999999999999</formula2>
    </dataValidation>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Button 1">
              <controlPr defaultSize="0" print="0" autoFill="0" autoPict="0" macro="[0]!partnershipsmall">
                <anchor moveWithCells="1" sizeWithCells="1">
                  <from>
                    <xdr:col>13</xdr:col>
                    <xdr:colOff>771525</xdr:colOff>
                    <xdr:row>5</xdr:row>
                    <xdr:rowOff>28575</xdr:rowOff>
                  </from>
                  <to>
                    <xdr:col>17</xdr:col>
                    <xdr:colOff>1057275</xdr:colOff>
                    <xdr:row>6</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dimension ref="A1:U280"/>
  <sheetViews>
    <sheetView showGridLines="0" topLeftCell="A8" zoomScale="90" zoomScaleNormal="90" workbookViewId="0">
      <selection activeCell="U11" sqref="U11:AA11"/>
    </sheetView>
  </sheetViews>
  <sheetFormatPr defaultColWidth="8.85546875" defaultRowHeight="15.75" x14ac:dyDescent="0.25"/>
  <cols>
    <col min="1" max="1" width="2.5703125" style="195" customWidth="1"/>
    <col min="2" max="2" width="20.28515625" style="174" customWidth="1"/>
    <col min="3" max="3" width="13.140625" style="174" customWidth="1"/>
    <col min="4" max="4" width="2.85546875" style="174" customWidth="1"/>
    <col min="5" max="5" width="1.7109375" style="174" customWidth="1"/>
    <col min="6" max="6" width="1.2851562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42578125" style="174" customWidth="1"/>
    <col min="16" max="16" width="2.7109375" style="174" customWidth="1"/>
    <col min="17" max="17" width="1.42578125" style="174" customWidth="1"/>
    <col min="18" max="18" width="16.5703125" style="306" customWidth="1"/>
    <col min="19" max="19" width="12" style="373" customWidth="1"/>
    <col min="20" max="20" width="3.7109375" style="332" customWidth="1"/>
    <col min="21" max="21" width="8.85546875" style="332"/>
    <col min="22" max="16384" width="8.85546875" style="274"/>
  </cols>
  <sheetData>
    <row r="1" spans="1:21" x14ac:dyDescent="0.25">
      <c r="B1" s="1149" t="s">
        <v>124</v>
      </c>
      <c r="C1" s="1149"/>
      <c r="D1" s="1149"/>
      <c r="E1" s="1149"/>
      <c r="F1" s="304"/>
      <c r="G1" s="304"/>
      <c r="H1" s="304"/>
      <c r="I1" s="166"/>
      <c r="J1" s="1051" t="s">
        <v>105</v>
      </c>
      <c r="K1" s="1051"/>
      <c r="L1" s="474" t="str">
        <f>IF(Input!C1=0,"",Input!C1)</f>
        <v/>
      </c>
      <c r="M1" s="475"/>
      <c r="N1" s="359" t="s">
        <v>37</v>
      </c>
      <c r="O1" s="1054" t="str">
        <f>IF(Input!I5=0,"",Input!I5)</f>
        <v/>
      </c>
      <c r="P1" s="1054"/>
      <c r="Q1" s="1054"/>
      <c r="R1" s="1054"/>
    </row>
    <row r="2" spans="1:21" ht="15.6" customHeight="1" x14ac:dyDescent="0.25">
      <c r="B2" s="1149"/>
      <c r="C2" s="1149"/>
      <c r="D2" s="1149"/>
      <c r="E2" s="1149"/>
      <c r="F2" s="173"/>
      <c r="G2" s="173"/>
      <c r="H2" s="173"/>
      <c r="I2" s="166"/>
      <c r="J2" s="1051" t="s">
        <v>104</v>
      </c>
      <c r="K2" s="1051"/>
      <c r="L2" s="474" t="str">
        <f>IF(Input!C3=0,"",Input!C3)</f>
        <v/>
      </c>
      <c r="M2" s="281"/>
      <c r="N2" s="359" t="s">
        <v>90</v>
      </c>
      <c r="O2" s="1053" t="str">
        <f>IF(Input!I1=0,"",Input!I1)</f>
        <v/>
      </c>
      <c r="P2" s="1053"/>
      <c r="Q2" s="1053"/>
      <c r="R2" s="1053"/>
    </row>
    <row r="3" spans="1:21" ht="15" customHeight="1" x14ac:dyDescent="0.25">
      <c r="B3" s="1149"/>
      <c r="C3" s="1149"/>
      <c r="D3" s="1149"/>
      <c r="E3" s="1149"/>
      <c r="F3" s="304"/>
      <c r="G3" s="275"/>
      <c r="H3" s="275"/>
      <c r="I3" s="275"/>
      <c r="J3" s="1051" t="s">
        <v>89</v>
      </c>
      <c r="K3" s="1051"/>
      <c r="L3" s="476" t="str">
        <f>IF(Input!G1=0,"",Input!G1)</f>
        <v/>
      </c>
      <c r="M3" s="477"/>
      <c r="N3" s="359" t="s">
        <v>36</v>
      </c>
      <c r="O3" s="1059" t="str">
        <f>IF(Input!C5=0,"",Input!C5)</f>
        <v/>
      </c>
      <c r="P3" s="1059"/>
      <c r="Q3" s="1059"/>
      <c r="R3" s="1059"/>
    </row>
    <row r="4" spans="1:21" ht="5.45" hidden="1" customHeight="1" x14ac:dyDescent="0.25">
      <c r="J4" s="173">
        <v>21</v>
      </c>
      <c r="K4" s="173"/>
      <c r="R4" s="276"/>
    </row>
    <row r="5" spans="1:21" s="195" customFormat="1" ht="4.1500000000000004" customHeight="1" x14ac:dyDescent="0.25">
      <c r="J5" s="290"/>
      <c r="K5" s="290"/>
      <c r="R5" s="443"/>
      <c r="S5" s="289"/>
      <c r="T5" s="332"/>
      <c r="U5" s="332"/>
    </row>
    <row r="6" spans="1:21" ht="16.899999999999999" customHeight="1" x14ac:dyDescent="0.25">
      <c r="B6" s="330" t="s">
        <v>205</v>
      </c>
      <c r="C6" s="1154"/>
      <c r="D6" s="1154"/>
      <c r="E6" s="1154"/>
      <c r="F6" s="1154"/>
      <c r="G6" s="1154"/>
      <c r="H6" s="1154"/>
      <c r="I6" s="1154"/>
      <c r="J6" s="1154"/>
      <c r="K6" s="1154"/>
      <c r="L6" s="295"/>
      <c r="M6" s="295"/>
      <c r="N6" s="295"/>
      <c r="O6" s="295"/>
      <c r="P6" s="295"/>
      <c r="Q6" s="295"/>
      <c r="R6" s="295"/>
    </row>
    <row r="7" spans="1:21" ht="16.149999999999999" customHeight="1" x14ac:dyDescent="0.25">
      <c r="B7" s="330" t="s">
        <v>3</v>
      </c>
      <c r="C7" s="1155"/>
      <c r="D7" s="1155"/>
      <c r="E7" s="1155"/>
      <c r="F7" s="1155"/>
      <c r="G7" s="1155"/>
      <c r="H7" s="16"/>
      <c r="I7" s="296" t="s">
        <v>103</v>
      </c>
      <c r="J7" s="6">
        <f>Input!$C$9</f>
        <v>2023</v>
      </c>
      <c r="K7" s="296" t="s">
        <v>103</v>
      </c>
      <c r="L7" s="6">
        <f>J7-1</f>
        <v>2022</v>
      </c>
      <c r="M7" s="4"/>
      <c r="O7" s="175"/>
      <c r="P7" s="175"/>
      <c r="Q7" s="175"/>
      <c r="S7" s="374"/>
    </row>
    <row r="8" spans="1:21" ht="6" customHeight="1" x14ac:dyDescent="0.25">
      <c r="B8" s="175"/>
      <c r="C8" s="175"/>
      <c r="D8" s="175"/>
      <c r="E8" s="175"/>
      <c r="F8" s="175"/>
      <c r="G8" s="175"/>
      <c r="H8" s="175"/>
      <c r="I8" s="4"/>
      <c r="J8" s="4"/>
      <c r="K8" s="4"/>
      <c r="L8" s="4"/>
      <c r="M8" s="4"/>
      <c r="N8" s="175"/>
      <c r="O8" s="175"/>
      <c r="P8" s="175"/>
      <c r="Q8" s="175"/>
      <c r="R8" s="175"/>
      <c r="S8" s="374"/>
    </row>
    <row r="9" spans="1:21" ht="15" customHeight="1" x14ac:dyDescent="0.25">
      <c r="B9" s="1143" t="s">
        <v>221</v>
      </c>
      <c r="C9" s="1143"/>
      <c r="D9" s="1143"/>
      <c r="E9" s="1143"/>
      <c r="F9" s="1143"/>
      <c r="G9" s="1151" t="s">
        <v>9</v>
      </c>
      <c r="H9" s="1151"/>
      <c r="I9" s="1151"/>
      <c r="J9" s="209"/>
      <c r="K9" s="308"/>
      <c r="L9" s="209"/>
      <c r="M9" s="279"/>
      <c r="N9" s="9"/>
      <c r="O9" s="9"/>
      <c r="P9" s="9"/>
      <c r="Q9" s="9"/>
      <c r="R9" s="314"/>
      <c r="S9" s="375"/>
    </row>
    <row r="10" spans="1:21" s="174" customFormat="1" ht="15" x14ac:dyDescent="0.25">
      <c r="A10" s="195"/>
      <c r="B10" s="1143" t="s">
        <v>226</v>
      </c>
      <c r="C10" s="1143"/>
      <c r="D10" s="1143"/>
      <c r="E10" s="261"/>
      <c r="F10" s="261"/>
      <c r="G10" s="1151" t="s">
        <v>11</v>
      </c>
      <c r="H10" s="1151"/>
      <c r="I10" s="1151"/>
      <c r="J10" s="210"/>
      <c r="K10" s="308"/>
      <c r="L10" s="210"/>
      <c r="M10" s="279"/>
      <c r="N10" s="9"/>
      <c r="O10" s="9"/>
      <c r="P10" s="9"/>
      <c r="Q10" s="9"/>
      <c r="R10" s="314"/>
      <c r="S10" s="375"/>
      <c r="T10" s="517"/>
      <c r="U10" s="332"/>
    </row>
    <row r="11" spans="1:21" s="174" customFormat="1" ht="15" x14ac:dyDescent="0.25">
      <c r="A11" s="195"/>
      <c r="B11" s="1143" t="s">
        <v>227</v>
      </c>
      <c r="C11" s="1143"/>
      <c r="D11" s="1143"/>
      <c r="E11" s="261"/>
      <c r="F11" s="261"/>
      <c r="G11" s="1151" t="s">
        <v>11</v>
      </c>
      <c r="H11" s="1151"/>
      <c r="I11" s="1151"/>
      <c r="J11" s="210"/>
      <c r="K11" s="308"/>
      <c r="L11" s="210"/>
      <c r="M11" s="279"/>
      <c r="N11" s="9"/>
      <c r="O11" s="9"/>
      <c r="P11" s="9"/>
      <c r="Q11" s="9"/>
      <c r="R11" s="314"/>
      <c r="S11" s="375"/>
      <c r="T11" s="332"/>
      <c r="U11" s="332"/>
    </row>
    <row r="12" spans="1:21" s="174" customFormat="1" ht="15" x14ac:dyDescent="0.25">
      <c r="A12" s="195"/>
      <c r="B12" s="1143" t="s">
        <v>217</v>
      </c>
      <c r="C12" s="1143"/>
      <c r="D12" s="1143"/>
      <c r="E12" s="261"/>
      <c r="F12" s="261"/>
      <c r="G12" s="1151" t="s">
        <v>11</v>
      </c>
      <c r="H12" s="1151"/>
      <c r="I12" s="1151"/>
      <c r="J12" s="210"/>
      <c r="K12" s="308"/>
      <c r="L12" s="210"/>
      <c r="M12" s="279"/>
      <c r="N12" s="9"/>
      <c r="O12" s="9"/>
      <c r="P12" s="9"/>
      <c r="Q12" s="9"/>
      <c r="R12" s="314"/>
      <c r="S12" s="375"/>
      <c r="T12" s="332"/>
      <c r="U12" s="332"/>
    </row>
    <row r="13" spans="1:21" s="174" customFormat="1" x14ac:dyDescent="0.25">
      <c r="A13" s="195"/>
      <c r="B13" s="1143" t="s">
        <v>225</v>
      </c>
      <c r="C13" s="1143"/>
      <c r="D13" s="1143"/>
      <c r="E13" s="1143"/>
      <c r="F13" s="1143"/>
      <c r="G13" s="1151" t="s">
        <v>194</v>
      </c>
      <c r="H13" s="1151"/>
      <c r="I13" s="1151"/>
      <c r="J13" s="210"/>
      <c r="K13" s="308"/>
      <c r="L13" s="210"/>
      <c r="M13" s="279"/>
      <c r="N13" s="9"/>
      <c r="O13" s="9"/>
      <c r="P13" s="9"/>
      <c r="Q13" s="9"/>
      <c r="R13" s="314"/>
      <c r="S13" s="376"/>
      <c r="T13" s="332"/>
      <c r="U13" s="332"/>
    </row>
    <row r="14" spans="1:21" s="302" customFormat="1" ht="16.899999999999999" customHeight="1" x14ac:dyDescent="0.25">
      <c r="A14" s="195"/>
      <c r="B14" s="1143" t="s">
        <v>224</v>
      </c>
      <c r="C14" s="1143"/>
      <c r="D14" s="1143"/>
      <c r="E14" s="1143"/>
      <c r="F14" s="1143"/>
      <c r="G14" s="1151" t="s">
        <v>194</v>
      </c>
      <c r="H14" s="1151"/>
      <c r="I14" s="1151"/>
      <c r="J14" s="210"/>
      <c r="K14" s="308"/>
      <c r="L14" s="210"/>
      <c r="M14" s="279"/>
      <c r="N14" s="177"/>
      <c r="O14" s="9"/>
      <c r="P14" s="9"/>
      <c r="Q14" s="9"/>
      <c r="R14" s="177"/>
      <c r="S14" s="373"/>
      <c r="T14" s="332"/>
      <c r="U14" s="332"/>
    </row>
    <row r="15" spans="1:21" s="174" customFormat="1" ht="17.45" customHeight="1" x14ac:dyDescent="0.25">
      <c r="A15" s="195"/>
      <c r="B15" s="1143" t="s">
        <v>223</v>
      </c>
      <c r="C15" s="1143"/>
      <c r="D15" s="1143"/>
      <c r="E15" s="1143"/>
      <c r="F15" s="1143"/>
      <c r="G15" s="1151" t="s">
        <v>11</v>
      </c>
      <c r="H15" s="1151"/>
      <c r="I15" s="1151"/>
      <c r="J15" s="210"/>
      <c r="K15" s="308"/>
      <c r="L15" s="210"/>
      <c r="M15" s="279"/>
      <c r="N15" s="9"/>
      <c r="O15" s="9"/>
      <c r="P15" s="9"/>
      <c r="Q15" s="9"/>
      <c r="R15" s="271"/>
      <c r="S15" s="376"/>
      <c r="T15" s="332"/>
      <c r="U15" s="332"/>
    </row>
    <row r="16" spans="1:21" s="174" customFormat="1" ht="15.6" customHeight="1" thickBot="1" x14ac:dyDescent="0.3">
      <c r="A16" s="195"/>
      <c r="B16" s="8"/>
      <c r="C16" s="1064" t="s">
        <v>114</v>
      </c>
      <c r="D16" s="1064"/>
      <c r="E16" s="1064"/>
      <c r="F16" s="1064"/>
      <c r="G16" s="1064"/>
      <c r="H16" s="1064"/>
      <c r="I16" s="262"/>
      <c r="J16" s="318" t="str">
        <f>IF(SUM(J9:J15)=0,"",SUM(J9:J15))</f>
        <v/>
      </c>
      <c r="K16" s="14"/>
      <c r="L16" s="318" t="str">
        <f>IF(SUM(L9:L15)=0,"",SUM(L9:L15))</f>
        <v/>
      </c>
      <c r="M16" s="15"/>
      <c r="N16" s="11"/>
      <c r="O16" s="11"/>
      <c r="P16" s="11"/>
      <c r="Q16" s="11"/>
      <c r="R16" s="314"/>
      <c r="S16" s="373"/>
      <c r="T16" s="332"/>
      <c r="U16" s="332"/>
    </row>
    <row r="17" spans="1:21" s="174" customFormat="1" ht="15.6" customHeight="1" thickTop="1" x14ac:dyDescent="0.25">
      <c r="A17" s="195"/>
      <c r="B17" s="1143" t="s">
        <v>117</v>
      </c>
      <c r="C17" s="1143"/>
      <c r="D17" s="1143"/>
      <c r="E17" s="1143"/>
      <c r="F17" s="1143"/>
      <c r="G17" s="1143"/>
      <c r="H17" s="1143"/>
      <c r="I17" s="1143"/>
      <c r="J17" s="1143"/>
      <c r="K17" s="1143"/>
      <c r="L17" s="1143"/>
      <c r="M17" s="15"/>
      <c r="N17" s="11"/>
      <c r="O17" s="11"/>
      <c r="P17" s="11"/>
      <c r="Q17" s="11"/>
      <c r="R17" s="314"/>
      <c r="S17" s="373"/>
      <c r="T17" s="332"/>
      <c r="U17" s="332"/>
    </row>
    <row r="18" spans="1:21" ht="13.15" customHeight="1" x14ac:dyDescent="0.25">
      <c r="B18" s="1160" t="s">
        <v>87</v>
      </c>
      <c r="C18" s="1131"/>
      <c r="D18" s="274"/>
      <c r="E18" s="1160"/>
      <c r="F18" s="1160"/>
      <c r="G18" s="1160"/>
      <c r="H18" s="1160"/>
      <c r="I18" s="1160" t="s">
        <v>137</v>
      </c>
      <c r="J18" s="1160"/>
      <c r="K18" s="1160"/>
      <c r="L18" s="1160"/>
      <c r="M18" s="274"/>
      <c r="N18" s="1160" t="s">
        <v>116</v>
      </c>
      <c r="O18" s="1160"/>
      <c r="P18" s="1160"/>
      <c r="Q18" s="1160"/>
      <c r="R18" s="1160"/>
      <c r="S18" s="317"/>
    </row>
    <row r="19" spans="1:21" ht="12" customHeight="1" x14ac:dyDescent="0.25">
      <c r="B19" s="1131"/>
      <c r="C19" s="1131"/>
      <c r="D19" s="315"/>
      <c r="E19" s="1160"/>
      <c r="F19" s="1160"/>
      <c r="G19" s="1160"/>
      <c r="H19" s="1160"/>
      <c r="I19" s="1160"/>
      <c r="J19" s="1160"/>
      <c r="K19" s="1160"/>
      <c r="L19" s="1160"/>
      <c r="M19" s="274"/>
      <c r="N19" s="1160"/>
      <c r="O19" s="1160"/>
      <c r="P19" s="1160"/>
      <c r="Q19" s="1160"/>
      <c r="R19" s="1160"/>
      <c r="S19" s="317"/>
    </row>
    <row r="20" spans="1:21" s="174" customFormat="1" ht="15.6" customHeight="1" x14ac:dyDescent="0.25">
      <c r="A20" s="195"/>
      <c r="B20" s="1143" t="s">
        <v>228</v>
      </c>
      <c r="C20" s="1143"/>
      <c r="D20" s="1143"/>
      <c r="E20" s="1143"/>
      <c r="F20" s="1143"/>
      <c r="G20" s="1151" t="s">
        <v>11</v>
      </c>
      <c r="H20" s="1151"/>
      <c r="I20" s="1151"/>
      <c r="J20" s="209"/>
      <c r="K20" s="14"/>
      <c r="L20" s="209"/>
      <c r="M20" s="15"/>
      <c r="N20" s="11"/>
      <c r="O20" s="11"/>
      <c r="P20" s="11"/>
      <c r="Q20" s="11"/>
      <c r="R20" s="314"/>
      <c r="S20" s="373"/>
      <c r="T20" s="332"/>
      <c r="U20" s="332"/>
    </row>
    <row r="21" spans="1:21" s="174" customFormat="1" ht="15.6" customHeight="1" x14ac:dyDescent="0.25">
      <c r="A21" s="195"/>
      <c r="B21" s="1143" t="s">
        <v>229</v>
      </c>
      <c r="C21" s="1143"/>
      <c r="D21" s="1143"/>
      <c r="E21" s="1143"/>
      <c r="F21" s="1143"/>
      <c r="G21" s="1151" t="s">
        <v>11</v>
      </c>
      <c r="H21" s="1151"/>
      <c r="I21" s="1151"/>
      <c r="J21" s="210"/>
      <c r="K21" s="14"/>
      <c r="L21" s="210"/>
      <c r="M21" s="15"/>
      <c r="N21" s="11"/>
      <c r="O21" s="11"/>
      <c r="P21" s="11"/>
      <c r="Q21" s="11"/>
      <c r="R21" s="314"/>
      <c r="S21" s="373"/>
      <c r="T21" s="332"/>
      <c r="U21" s="332"/>
    </row>
    <row r="22" spans="1:21" s="174" customFormat="1" ht="15.6" customHeight="1" x14ac:dyDescent="0.25">
      <c r="A22" s="195"/>
      <c r="B22" s="1143" t="s">
        <v>199</v>
      </c>
      <c r="C22" s="1143"/>
      <c r="D22" s="1143"/>
      <c r="E22" s="1143"/>
      <c r="F22" s="1143"/>
      <c r="G22" s="1151" t="s">
        <v>194</v>
      </c>
      <c r="H22" s="1151"/>
      <c r="I22" s="1151"/>
      <c r="J22" s="210"/>
      <c r="K22" s="14"/>
      <c r="L22" s="210"/>
      <c r="M22" s="15"/>
      <c r="N22" s="1143"/>
      <c r="O22" s="1143"/>
      <c r="P22" s="1143"/>
      <c r="Q22" s="1143"/>
      <c r="R22" s="1143"/>
      <c r="S22" s="373"/>
      <c r="T22" s="332"/>
      <c r="U22" s="332"/>
    </row>
    <row r="23" spans="1:21" s="174" customFormat="1" ht="15.6" customHeight="1" x14ac:dyDescent="0.25">
      <c r="A23" s="195"/>
      <c r="B23" s="1143" t="s">
        <v>200</v>
      </c>
      <c r="C23" s="1143"/>
      <c r="D23" s="1143"/>
      <c r="E23" s="1143"/>
      <c r="F23" s="1143"/>
      <c r="G23" s="1151" t="s">
        <v>194</v>
      </c>
      <c r="H23" s="1151"/>
      <c r="I23" s="1151"/>
      <c r="J23" s="210"/>
      <c r="K23" s="14"/>
      <c r="L23" s="210"/>
      <c r="M23" s="15"/>
      <c r="N23" s="11"/>
      <c r="O23" s="11"/>
      <c r="P23" s="11"/>
      <c r="Q23" s="11"/>
      <c r="R23" s="314"/>
      <c r="S23" s="373"/>
      <c r="T23" s="332"/>
      <c r="U23" s="332"/>
    </row>
    <row r="24" spans="1:21" s="174" customFormat="1" ht="15.6" customHeight="1" x14ac:dyDescent="0.25">
      <c r="A24" s="195"/>
      <c r="B24" s="1143" t="s">
        <v>230</v>
      </c>
      <c r="C24" s="1143"/>
      <c r="D24" s="1143"/>
      <c r="E24" s="1143"/>
      <c r="F24" s="1143"/>
      <c r="G24" s="1151" t="s">
        <v>194</v>
      </c>
      <c r="H24" s="1151"/>
      <c r="I24" s="1151"/>
      <c r="J24" s="210"/>
      <c r="K24" s="14"/>
      <c r="L24" s="210"/>
      <c r="M24" s="15"/>
      <c r="N24" s="11"/>
      <c r="O24" s="11"/>
      <c r="P24" s="1146" t="s">
        <v>265</v>
      </c>
      <c r="Q24" s="11"/>
      <c r="R24" s="314"/>
      <c r="S24" s="373"/>
      <c r="T24" s="332"/>
      <c r="U24" s="332"/>
    </row>
    <row r="25" spans="1:21" s="174" customFormat="1" ht="15.6" customHeight="1" x14ac:dyDescent="0.25">
      <c r="A25" s="195"/>
      <c r="B25" s="1143" t="s">
        <v>203</v>
      </c>
      <c r="C25" s="1143"/>
      <c r="D25" s="1143"/>
      <c r="E25" s="1143"/>
      <c r="F25" s="1143"/>
      <c r="G25" s="1151" t="s">
        <v>195</v>
      </c>
      <c r="H25" s="1151"/>
      <c r="I25" s="1151"/>
      <c r="J25" s="210"/>
      <c r="K25" s="14"/>
      <c r="L25" s="210"/>
      <c r="M25" s="15"/>
      <c r="N25" s="11"/>
      <c r="O25" s="11"/>
      <c r="P25" s="1146"/>
      <c r="Q25" s="11"/>
      <c r="R25" s="314"/>
      <c r="S25" s="373"/>
      <c r="T25" s="332"/>
      <c r="U25" s="332"/>
    </row>
    <row r="26" spans="1:21" s="174" customFormat="1" ht="15.6" customHeight="1" x14ac:dyDescent="0.25">
      <c r="A26" s="195"/>
      <c r="B26" s="1143" t="s">
        <v>231</v>
      </c>
      <c r="C26" s="1143"/>
      <c r="D26" s="1143"/>
      <c r="E26" s="1143"/>
      <c r="F26" s="1143"/>
      <c r="G26" s="1151" t="s">
        <v>195</v>
      </c>
      <c r="H26" s="1151"/>
      <c r="I26" s="1151"/>
      <c r="J26" s="210"/>
      <c r="K26" s="14"/>
      <c r="L26" s="209"/>
      <c r="M26" s="15"/>
      <c r="N26" s="11"/>
      <c r="O26" s="11"/>
      <c r="P26" s="1146"/>
      <c r="Q26" s="11"/>
      <c r="R26" s="314"/>
      <c r="S26" s="373"/>
      <c r="T26" s="332"/>
      <c r="U26" s="332"/>
    </row>
    <row r="27" spans="1:21" s="174" customFormat="1" ht="15.6" customHeight="1" x14ac:dyDescent="0.25">
      <c r="A27" s="195"/>
      <c r="B27" s="8" t="s">
        <v>115</v>
      </c>
      <c r="C27" s="262"/>
      <c r="D27" s="262"/>
      <c r="E27" s="262"/>
      <c r="F27" s="262"/>
      <c r="G27" s="1151" t="s">
        <v>11</v>
      </c>
      <c r="H27" s="1151"/>
      <c r="I27" s="1151"/>
      <c r="J27" s="209"/>
      <c r="K27" s="14"/>
      <c r="L27" s="210"/>
      <c r="M27" s="15"/>
      <c r="N27" s="14" t="str">
        <f>IF(SUM(N19:N26)=0,"",SUM(N19:N26))</f>
        <v/>
      </c>
      <c r="O27" s="11"/>
      <c r="P27" s="1146"/>
      <c r="Q27" s="11"/>
      <c r="R27" s="314"/>
      <c r="S27" s="373"/>
      <c r="T27" s="332"/>
      <c r="U27" s="332"/>
    </row>
    <row r="28" spans="1:21" s="174" customFormat="1" ht="15.6" customHeight="1" x14ac:dyDescent="0.25">
      <c r="A28" s="195"/>
      <c r="B28" s="1064" t="s">
        <v>118</v>
      </c>
      <c r="C28" s="1064"/>
      <c r="D28" s="1064"/>
      <c r="E28" s="1064"/>
      <c r="F28" s="1064"/>
      <c r="G28" s="1151" t="s">
        <v>12</v>
      </c>
      <c r="H28" s="1151"/>
      <c r="I28" s="1151"/>
      <c r="J28" s="319" t="str">
        <f>IF(SUM(J20:J27)=0,"",SUM(J20:J27))</f>
        <v/>
      </c>
      <c r="K28" s="14"/>
      <c r="L28" s="319" t="str">
        <f>IF(SUM(L20:L27)=0,"",SUM(L20:L27))</f>
        <v/>
      </c>
      <c r="M28" s="15"/>
      <c r="N28" s="11"/>
      <c r="O28" s="11"/>
      <c r="P28" s="1146"/>
      <c r="Q28" s="11"/>
      <c r="R28" s="314"/>
      <c r="S28" s="373"/>
      <c r="T28" s="332"/>
      <c r="U28" s="332"/>
    </row>
    <row r="29" spans="1:21" s="174" customFormat="1" ht="15.6" customHeight="1" x14ac:dyDescent="0.25">
      <c r="A29" s="195"/>
      <c r="B29" s="1064" t="s">
        <v>88</v>
      </c>
      <c r="C29" s="1064"/>
      <c r="D29" s="1064"/>
      <c r="E29" s="1064"/>
      <c r="F29" s="1064"/>
      <c r="G29" s="1151" t="s">
        <v>13</v>
      </c>
      <c r="H29" s="1151"/>
      <c r="I29" s="1151"/>
      <c r="J29" s="320"/>
      <c r="K29" s="346"/>
      <c r="L29" s="320"/>
      <c r="M29" s="15"/>
      <c r="N29" s="21" t="s">
        <v>109</v>
      </c>
      <c r="O29" s="9"/>
      <c r="P29" s="1146"/>
      <c r="Q29" s="9"/>
      <c r="R29" s="21" t="s">
        <v>111</v>
      </c>
      <c r="S29" s="373"/>
      <c r="T29" s="332"/>
      <c r="U29" s="332"/>
    </row>
    <row r="30" spans="1:21" s="174" customFormat="1" ht="15.6" customHeight="1" thickBot="1" x14ac:dyDescent="0.3">
      <c r="A30" s="195"/>
      <c r="B30" s="1064" t="s">
        <v>25</v>
      </c>
      <c r="C30" s="1064"/>
      <c r="D30" s="1064"/>
      <c r="E30" s="1064"/>
      <c r="F30" s="1064"/>
      <c r="G30" s="1151" t="s">
        <v>12</v>
      </c>
      <c r="H30" s="1151"/>
      <c r="I30" s="1151"/>
      <c r="J30" s="321" t="str">
        <f>IF(J28="","",J28*J29)</f>
        <v/>
      </c>
      <c r="K30" s="370"/>
      <c r="L30" s="321" t="str">
        <f>IF(L28="","",L28*L29)</f>
        <v/>
      </c>
      <c r="M30" s="15"/>
      <c r="N30" s="11" t="s">
        <v>110</v>
      </c>
      <c r="O30" s="9"/>
      <c r="P30" s="1147"/>
      <c r="Q30" s="9"/>
      <c r="R30" s="271" t="s">
        <v>68</v>
      </c>
      <c r="S30" s="373"/>
      <c r="T30" s="332"/>
      <c r="U30" s="332"/>
    </row>
    <row r="31" spans="1:21" s="174" customFormat="1" ht="15.6" customHeight="1" thickBot="1" x14ac:dyDescent="0.3">
      <c r="A31" s="195"/>
      <c r="B31" s="1064" t="s">
        <v>1</v>
      </c>
      <c r="C31" s="1064"/>
      <c r="D31" s="1064"/>
      <c r="E31" s="1064"/>
      <c r="F31" s="1064"/>
      <c r="G31" s="1064"/>
      <c r="H31" s="1064"/>
      <c r="I31" s="262"/>
      <c r="J31" s="318" t="str">
        <f>IF(SUM(J16,J30)=0,"",(SUM(J16,J30)))</f>
        <v/>
      </c>
      <c r="K31" s="14"/>
      <c r="L31" s="318" t="str">
        <f>IF(SUM(L16,L30)=0,"",(SUM(L16,L30)))</f>
        <v/>
      </c>
      <c r="M31" s="15"/>
      <c r="N31" s="288" t="str">
        <f>IF(AND(L31="",J31=""),"",IF(J31="","",IF(J31&lt;L31,12,IF(L31="",12,24))))</f>
        <v/>
      </c>
      <c r="O31" s="11"/>
      <c r="P31" s="563"/>
      <c r="Q31" s="11"/>
      <c r="R31" s="610" t="str">
        <f>IF(N31="","",IF(P31="x","",IF(N31=12,J31/12,(J31+L31)/24)))</f>
        <v/>
      </c>
      <c r="S31" s="373"/>
      <c r="T31" s="332"/>
      <c r="U31" s="332"/>
    </row>
    <row r="32" spans="1:21" s="174" customFormat="1" ht="15.6" customHeight="1" thickTop="1" x14ac:dyDescent="0.25">
      <c r="A32" s="195"/>
      <c r="B32" s="8"/>
      <c r="C32" s="262"/>
      <c r="D32" s="262"/>
      <c r="E32" s="262"/>
      <c r="F32" s="262"/>
      <c r="G32" s="1159" t="s">
        <v>125</v>
      </c>
      <c r="H32" s="1159"/>
      <c r="I32" s="1159"/>
      <c r="J32" s="1159"/>
      <c r="K32" s="1159"/>
      <c r="L32" s="1159"/>
      <c r="M32" s="1159"/>
      <c r="N32" s="1159"/>
      <c r="O32" s="1159"/>
      <c r="P32" s="1159"/>
      <c r="Q32" s="1159"/>
      <c r="R32" s="1159"/>
      <c r="S32" s="373"/>
      <c r="T32" s="332"/>
      <c r="U32" s="332"/>
    </row>
    <row r="33" spans="1:21" s="174" customFormat="1" ht="4.9000000000000004" customHeight="1" x14ac:dyDescent="0.25">
      <c r="A33" s="195"/>
      <c r="B33" s="535"/>
      <c r="C33" s="541"/>
      <c r="D33" s="541"/>
      <c r="E33" s="541"/>
      <c r="F33" s="541"/>
      <c r="G33" s="541"/>
      <c r="H33" s="541"/>
      <c r="I33" s="541"/>
      <c r="J33" s="541"/>
      <c r="K33" s="541"/>
      <c r="L33" s="541"/>
      <c r="M33" s="544"/>
      <c r="N33" s="538"/>
      <c r="O33" s="538"/>
      <c r="P33" s="538"/>
      <c r="Q33" s="538"/>
      <c r="R33" s="545"/>
      <c r="S33" s="373"/>
      <c r="T33" s="332"/>
      <c r="U33" s="332"/>
    </row>
    <row r="34" spans="1:21" s="174" customFormat="1" ht="16.149999999999999" customHeight="1" x14ac:dyDescent="0.25">
      <c r="A34" s="195"/>
      <c r="B34" s="5" t="s">
        <v>34</v>
      </c>
      <c r="C34" s="1064" t="s">
        <v>74</v>
      </c>
      <c r="D34" s="1064"/>
      <c r="E34" s="1064"/>
      <c r="F34" s="1064"/>
      <c r="G34" s="1064"/>
      <c r="H34" s="1064"/>
      <c r="I34" s="1064"/>
      <c r="J34" s="312"/>
      <c r="K34" s="316"/>
      <c r="L34" s="312"/>
      <c r="M34" s="311"/>
      <c r="N34" s="287"/>
      <c r="O34" s="287"/>
      <c r="P34" s="287"/>
      <c r="Q34" s="287"/>
      <c r="R34" s="331"/>
      <c r="S34" s="373"/>
      <c r="T34" s="332"/>
      <c r="U34" s="332"/>
    </row>
    <row r="35" spans="1:21" s="174" customFormat="1" ht="16.899999999999999" customHeight="1" x14ac:dyDescent="0.25">
      <c r="A35" s="195"/>
      <c r="B35" s="1065"/>
      <c r="C35" s="1065"/>
      <c r="D35" s="1065"/>
      <c r="E35" s="1065"/>
      <c r="F35" s="1065"/>
      <c r="G35" s="1065"/>
      <c r="H35" s="1065"/>
      <c r="I35" s="1065"/>
      <c r="J35" s="1065"/>
      <c r="K35" s="1065"/>
      <c r="L35" s="1065"/>
      <c r="M35" s="1065"/>
      <c r="N35" s="1065"/>
      <c r="O35" s="1065"/>
      <c r="P35" s="1065"/>
      <c r="Q35" s="1065"/>
      <c r="R35" s="1065"/>
      <c r="S35" s="373"/>
      <c r="T35" s="332"/>
      <c r="U35" s="332"/>
    </row>
    <row r="36" spans="1:21" s="174" customFormat="1" ht="33" customHeight="1" x14ac:dyDescent="0.25">
      <c r="A36" s="195"/>
      <c r="B36" s="1065"/>
      <c r="C36" s="1065"/>
      <c r="D36" s="1065"/>
      <c r="E36" s="1065"/>
      <c r="F36" s="1065"/>
      <c r="G36" s="1065"/>
      <c r="H36" s="1065"/>
      <c r="I36" s="1065"/>
      <c r="J36" s="1065"/>
      <c r="K36" s="1065"/>
      <c r="L36" s="1065"/>
      <c r="M36" s="1065"/>
      <c r="N36" s="1065"/>
      <c r="O36" s="1065"/>
      <c r="P36" s="1065"/>
      <c r="Q36" s="1065"/>
      <c r="R36" s="1065"/>
      <c r="S36" s="373"/>
      <c r="T36" s="332"/>
      <c r="U36" s="332"/>
    </row>
    <row r="37" spans="1:21" s="195" customFormat="1" ht="4.1500000000000004" customHeight="1" x14ac:dyDescent="0.25">
      <c r="J37" s="290"/>
      <c r="K37" s="290"/>
      <c r="R37" s="443"/>
      <c r="S37" s="289"/>
      <c r="T37" s="332"/>
      <c r="U37" s="332"/>
    </row>
    <row r="38" spans="1:21" ht="16.899999999999999" customHeight="1" x14ac:dyDescent="0.25">
      <c r="B38" s="330" t="s">
        <v>205</v>
      </c>
      <c r="C38" s="1154"/>
      <c r="D38" s="1154"/>
      <c r="E38" s="1154"/>
      <c r="F38" s="1154"/>
      <c r="G38" s="1154"/>
      <c r="H38" s="1154"/>
      <c r="I38" s="1154"/>
      <c r="J38" s="1154"/>
      <c r="K38" s="1154"/>
      <c r="L38" s="295"/>
      <c r="M38" s="295"/>
      <c r="N38" s="295"/>
      <c r="O38" s="295"/>
      <c r="P38" s="295"/>
      <c r="Q38" s="295"/>
      <c r="R38" s="295"/>
    </row>
    <row r="39" spans="1:21" ht="16.149999999999999" customHeight="1" x14ac:dyDescent="0.25">
      <c r="B39" s="330" t="s">
        <v>3</v>
      </c>
      <c r="C39" s="1155"/>
      <c r="D39" s="1155"/>
      <c r="E39" s="1155"/>
      <c r="F39" s="1155"/>
      <c r="G39" s="1155"/>
      <c r="H39" s="16"/>
      <c r="I39" s="296" t="s">
        <v>103</v>
      </c>
      <c r="J39" s="371">
        <f>Input!$C$9</f>
        <v>2023</v>
      </c>
      <c r="K39" s="296" t="s">
        <v>103</v>
      </c>
      <c r="L39" s="6">
        <f>J39-1</f>
        <v>2022</v>
      </c>
      <c r="M39" s="4"/>
      <c r="O39" s="175"/>
      <c r="P39" s="175"/>
      <c r="Q39" s="175"/>
      <c r="S39" s="374"/>
    </row>
    <row r="40" spans="1:21" ht="6" customHeight="1" x14ac:dyDescent="0.25">
      <c r="B40" s="175"/>
      <c r="C40" s="175"/>
      <c r="D40" s="175"/>
      <c r="E40" s="175"/>
      <c r="F40" s="175"/>
      <c r="G40" s="175"/>
      <c r="H40" s="175"/>
      <c r="I40" s="4"/>
      <c r="J40" s="4"/>
      <c r="K40" s="4"/>
      <c r="L40" s="4"/>
      <c r="M40" s="4"/>
      <c r="N40" s="175"/>
      <c r="O40" s="175"/>
      <c r="P40" s="175"/>
      <c r="Q40" s="175"/>
      <c r="R40" s="175"/>
      <c r="S40" s="374"/>
    </row>
    <row r="41" spans="1:21" ht="15" customHeight="1" x14ac:dyDescent="0.25">
      <c r="B41" s="1143" t="s">
        <v>221</v>
      </c>
      <c r="C41" s="1143"/>
      <c r="D41" s="1143"/>
      <c r="E41" s="1143"/>
      <c r="F41" s="1143"/>
      <c r="G41" s="1151" t="s">
        <v>9</v>
      </c>
      <c r="H41" s="1151"/>
      <c r="I41" s="1151"/>
      <c r="J41" s="209"/>
      <c r="K41" s="308"/>
      <c r="L41" s="209"/>
      <c r="M41" s="279"/>
      <c r="N41" s="9"/>
      <c r="O41" s="9"/>
      <c r="P41" s="9"/>
      <c r="Q41" s="9"/>
      <c r="R41" s="314"/>
      <c r="S41" s="375"/>
    </row>
    <row r="42" spans="1:21" s="174" customFormat="1" ht="15" x14ac:dyDescent="0.25">
      <c r="A42" s="195"/>
      <c r="B42" s="1143" t="s">
        <v>226</v>
      </c>
      <c r="C42" s="1143"/>
      <c r="D42" s="1143"/>
      <c r="E42" s="261"/>
      <c r="F42" s="261"/>
      <c r="G42" s="1151" t="s">
        <v>11</v>
      </c>
      <c r="H42" s="1151"/>
      <c r="I42" s="1151"/>
      <c r="J42" s="210"/>
      <c r="K42" s="308"/>
      <c r="L42" s="210"/>
      <c r="M42" s="279"/>
      <c r="N42" s="9"/>
      <c r="O42" s="9"/>
      <c r="P42" s="9"/>
      <c r="Q42" s="9"/>
      <c r="R42" s="314"/>
      <c r="S42" s="375"/>
      <c r="T42" s="517"/>
      <c r="U42" s="332"/>
    </row>
    <row r="43" spans="1:21" s="174" customFormat="1" ht="15" x14ac:dyDescent="0.25">
      <c r="A43" s="195"/>
      <c r="B43" s="1143" t="s">
        <v>227</v>
      </c>
      <c r="C43" s="1143"/>
      <c r="D43" s="1143"/>
      <c r="E43" s="261"/>
      <c r="F43" s="261"/>
      <c r="G43" s="1151" t="s">
        <v>11</v>
      </c>
      <c r="H43" s="1151"/>
      <c r="I43" s="1151"/>
      <c r="J43" s="210"/>
      <c r="K43" s="308"/>
      <c r="L43" s="210"/>
      <c r="M43" s="279"/>
      <c r="N43" s="9"/>
      <c r="O43" s="9"/>
      <c r="P43" s="9"/>
      <c r="Q43" s="9"/>
      <c r="R43" s="314"/>
      <c r="S43" s="375"/>
      <c r="T43" s="332"/>
      <c r="U43" s="332"/>
    </row>
    <row r="44" spans="1:21" s="174" customFormat="1" ht="15" x14ac:dyDescent="0.25">
      <c r="A44" s="195"/>
      <c r="B44" s="1143" t="s">
        <v>217</v>
      </c>
      <c r="C44" s="1143"/>
      <c r="D44" s="1143"/>
      <c r="E44" s="261"/>
      <c r="F44" s="261"/>
      <c r="G44" s="1151" t="s">
        <v>11</v>
      </c>
      <c r="H44" s="1151"/>
      <c r="I44" s="1151"/>
      <c r="J44" s="210"/>
      <c r="K44" s="308"/>
      <c r="L44" s="210"/>
      <c r="M44" s="279"/>
      <c r="N44" s="9"/>
      <c r="O44" s="9"/>
      <c r="P44" s="9"/>
      <c r="Q44" s="9"/>
      <c r="R44" s="314"/>
      <c r="S44" s="375"/>
      <c r="T44" s="332"/>
      <c r="U44" s="332"/>
    </row>
    <row r="45" spans="1:21" s="174" customFormat="1" x14ac:dyDescent="0.25">
      <c r="A45" s="195"/>
      <c r="B45" s="1143" t="s">
        <v>225</v>
      </c>
      <c r="C45" s="1143"/>
      <c r="D45" s="1143"/>
      <c r="E45" s="1143"/>
      <c r="F45" s="1143"/>
      <c r="G45" s="1151" t="s">
        <v>194</v>
      </c>
      <c r="H45" s="1151"/>
      <c r="I45" s="1151"/>
      <c r="J45" s="210"/>
      <c r="K45" s="308"/>
      <c r="L45" s="210"/>
      <c r="M45" s="279"/>
      <c r="N45" s="9"/>
      <c r="O45" s="9"/>
      <c r="P45" s="9"/>
      <c r="Q45" s="9"/>
      <c r="R45" s="314"/>
      <c r="S45" s="376"/>
      <c r="T45" s="332"/>
      <c r="U45" s="332"/>
    </row>
    <row r="46" spans="1:21" s="302" customFormat="1" ht="16.899999999999999" customHeight="1" x14ac:dyDescent="0.25">
      <c r="A46" s="195"/>
      <c r="B46" s="1143" t="s">
        <v>224</v>
      </c>
      <c r="C46" s="1143"/>
      <c r="D46" s="1143"/>
      <c r="E46" s="1143"/>
      <c r="F46" s="1143"/>
      <c r="G46" s="1151" t="s">
        <v>194</v>
      </c>
      <c r="H46" s="1151"/>
      <c r="I46" s="1151"/>
      <c r="J46" s="210"/>
      <c r="K46" s="308"/>
      <c r="L46" s="210"/>
      <c r="M46" s="279"/>
      <c r="N46" s="177"/>
      <c r="O46" s="9"/>
      <c r="P46" s="9"/>
      <c r="Q46" s="9"/>
      <c r="R46" s="177"/>
      <c r="S46" s="373"/>
      <c r="T46" s="332"/>
      <c r="U46" s="332"/>
    </row>
    <row r="47" spans="1:21" s="174" customFormat="1" ht="17.45" customHeight="1" x14ac:dyDescent="0.25">
      <c r="A47" s="195"/>
      <c r="B47" s="1143" t="s">
        <v>223</v>
      </c>
      <c r="C47" s="1143"/>
      <c r="D47" s="1143"/>
      <c r="E47" s="1143"/>
      <c r="F47" s="1143"/>
      <c r="G47" s="1151" t="s">
        <v>11</v>
      </c>
      <c r="H47" s="1151"/>
      <c r="I47" s="1151"/>
      <c r="J47" s="210"/>
      <c r="K47" s="308"/>
      <c r="L47" s="210"/>
      <c r="M47" s="279"/>
      <c r="N47" s="9"/>
      <c r="O47" s="9"/>
      <c r="P47" s="9"/>
      <c r="Q47" s="9"/>
      <c r="R47" s="271"/>
      <c r="S47" s="376"/>
      <c r="T47" s="332"/>
      <c r="U47" s="332"/>
    </row>
    <row r="48" spans="1:21" s="174" customFormat="1" ht="15.6" customHeight="1" thickBot="1" x14ac:dyDescent="0.3">
      <c r="A48" s="195"/>
      <c r="B48" s="8"/>
      <c r="C48" s="1064" t="s">
        <v>114</v>
      </c>
      <c r="D48" s="1064"/>
      <c r="E48" s="1064"/>
      <c r="F48" s="1064"/>
      <c r="G48" s="1064"/>
      <c r="H48" s="1064"/>
      <c r="I48" s="262"/>
      <c r="J48" s="318" t="str">
        <f>IF(SUM(J41:J47)=0,"",SUM(J41:J47))</f>
        <v/>
      </c>
      <c r="K48" s="14"/>
      <c r="L48" s="318" t="str">
        <f>IF(SUM(L41:L47)=0,"",SUM(L41:L47))</f>
        <v/>
      </c>
      <c r="M48" s="15"/>
      <c r="N48" s="11"/>
      <c r="O48" s="11"/>
      <c r="P48" s="11"/>
      <c r="Q48" s="11"/>
      <c r="R48" s="314"/>
      <c r="S48" s="373"/>
      <c r="T48" s="332"/>
      <c r="U48" s="332"/>
    </row>
    <row r="49" spans="1:21" s="174" customFormat="1" ht="15.6" customHeight="1" thickTop="1" x14ac:dyDescent="0.25">
      <c r="A49" s="195"/>
      <c r="B49" s="1143" t="s">
        <v>117</v>
      </c>
      <c r="C49" s="1143"/>
      <c r="D49" s="1143"/>
      <c r="E49" s="1143"/>
      <c r="F49" s="1143"/>
      <c r="G49" s="1143"/>
      <c r="H49" s="1143"/>
      <c r="I49" s="1143"/>
      <c r="J49" s="1143"/>
      <c r="K49" s="1143"/>
      <c r="L49" s="1143"/>
      <c r="M49" s="15"/>
      <c r="N49" s="11"/>
      <c r="O49" s="11"/>
      <c r="P49" s="11"/>
      <c r="Q49" s="11"/>
      <c r="R49" s="314"/>
      <c r="S49" s="373"/>
      <c r="T49" s="332"/>
      <c r="U49" s="332"/>
    </row>
    <row r="50" spans="1:21" ht="13.15" customHeight="1" x14ac:dyDescent="0.25">
      <c r="B50" s="1160" t="s">
        <v>87</v>
      </c>
      <c r="C50" s="1131"/>
      <c r="D50" s="274"/>
      <c r="E50" s="1160"/>
      <c r="F50" s="1160"/>
      <c r="G50" s="1160"/>
      <c r="H50" s="1160"/>
      <c r="I50" s="1160" t="s">
        <v>137</v>
      </c>
      <c r="J50" s="1160"/>
      <c r="K50" s="1160"/>
      <c r="L50" s="1160"/>
      <c r="M50" s="274"/>
      <c r="N50" s="1160" t="s">
        <v>116</v>
      </c>
      <c r="O50" s="1160"/>
      <c r="P50" s="1160"/>
      <c r="Q50" s="1160"/>
      <c r="R50" s="1160"/>
      <c r="S50" s="317"/>
    </row>
    <row r="51" spans="1:21" ht="12" customHeight="1" x14ac:dyDescent="0.25">
      <c r="B51" s="1131"/>
      <c r="C51" s="1131"/>
      <c r="D51" s="315"/>
      <c r="E51" s="1160"/>
      <c r="F51" s="1160"/>
      <c r="G51" s="1160"/>
      <c r="H51" s="1160"/>
      <c r="I51" s="1160"/>
      <c r="J51" s="1160"/>
      <c r="K51" s="1160"/>
      <c r="L51" s="1160"/>
      <c r="M51" s="274"/>
      <c r="N51" s="1160"/>
      <c r="O51" s="1160"/>
      <c r="P51" s="1160"/>
      <c r="Q51" s="1160"/>
      <c r="R51" s="1160"/>
      <c r="S51" s="317"/>
    </row>
    <row r="52" spans="1:21" s="174" customFormat="1" ht="15.6" customHeight="1" x14ac:dyDescent="0.25">
      <c r="A52" s="195"/>
      <c r="B52" s="1143" t="s">
        <v>228</v>
      </c>
      <c r="C52" s="1143"/>
      <c r="D52" s="1143"/>
      <c r="E52" s="1143"/>
      <c r="F52" s="1143"/>
      <c r="G52" s="1151" t="s">
        <v>11</v>
      </c>
      <c r="H52" s="1151"/>
      <c r="I52" s="1151"/>
      <c r="J52" s="209"/>
      <c r="K52" s="14"/>
      <c r="L52" s="209"/>
      <c r="M52" s="15"/>
      <c r="N52" s="11"/>
      <c r="O52" s="11"/>
      <c r="P52" s="11"/>
      <c r="Q52" s="11"/>
      <c r="R52" s="314"/>
      <c r="S52" s="373"/>
      <c r="T52" s="332"/>
      <c r="U52" s="332"/>
    </row>
    <row r="53" spans="1:21" s="174" customFormat="1" ht="15.6" customHeight="1" x14ac:dyDescent="0.25">
      <c r="A53" s="195"/>
      <c r="B53" s="1143" t="s">
        <v>229</v>
      </c>
      <c r="C53" s="1143"/>
      <c r="D53" s="1143"/>
      <c r="E53" s="1143"/>
      <c r="F53" s="1143"/>
      <c r="G53" s="1151" t="s">
        <v>11</v>
      </c>
      <c r="H53" s="1151"/>
      <c r="I53" s="1151"/>
      <c r="J53" s="210"/>
      <c r="K53" s="14"/>
      <c r="L53" s="210"/>
      <c r="M53" s="15"/>
      <c r="N53" s="11"/>
      <c r="O53" s="11"/>
      <c r="P53" s="11"/>
      <c r="Q53" s="11"/>
      <c r="R53" s="314"/>
      <c r="S53" s="373"/>
      <c r="T53" s="332"/>
      <c r="U53" s="332"/>
    </row>
    <row r="54" spans="1:21" s="174" customFormat="1" ht="15.6" customHeight="1" x14ac:dyDescent="0.25">
      <c r="A54" s="195"/>
      <c r="B54" s="1143" t="s">
        <v>199</v>
      </c>
      <c r="C54" s="1143"/>
      <c r="D54" s="1143"/>
      <c r="E54" s="1143"/>
      <c r="F54" s="1143"/>
      <c r="G54" s="1151" t="s">
        <v>194</v>
      </c>
      <c r="H54" s="1151"/>
      <c r="I54" s="1151"/>
      <c r="J54" s="210"/>
      <c r="K54" s="14"/>
      <c r="L54" s="210"/>
      <c r="M54" s="15"/>
      <c r="N54" s="1143"/>
      <c r="O54" s="1143"/>
      <c r="P54" s="1143"/>
      <c r="Q54" s="1143"/>
      <c r="R54" s="1143"/>
      <c r="S54" s="373"/>
      <c r="T54" s="332"/>
      <c r="U54" s="332"/>
    </row>
    <row r="55" spans="1:21" s="174" customFormat="1" ht="15.6" customHeight="1" x14ac:dyDescent="0.25">
      <c r="A55" s="195"/>
      <c r="B55" s="1143" t="s">
        <v>200</v>
      </c>
      <c r="C55" s="1143"/>
      <c r="D55" s="1143"/>
      <c r="E55" s="1143"/>
      <c r="F55" s="1143"/>
      <c r="G55" s="1151" t="s">
        <v>194</v>
      </c>
      <c r="H55" s="1151"/>
      <c r="I55" s="1151"/>
      <c r="J55" s="210"/>
      <c r="K55" s="14"/>
      <c r="L55" s="210"/>
      <c r="M55" s="15"/>
      <c r="N55" s="11"/>
      <c r="O55" s="11"/>
      <c r="P55" s="11"/>
      <c r="Q55" s="11"/>
      <c r="R55" s="314"/>
      <c r="S55" s="373"/>
      <c r="T55" s="332"/>
      <c r="U55" s="332"/>
    </row>
    <row r="56" spans="1:21" s="174" customFormat="1" ht="15.6" customHeight="1" x14ac:dyDescent="0.25">
      <c r="A56" s="195"/>
      <c r="B56" s="1143" t="s">
        <v>230</v>
      </c>
      <c r="C56" s="1143"/>
      <c r="D56" s="1143"/>
      <c r="E56" s="1143"/>
      <c r="F56" s="1143"/>
      <c r="G56" s="1151" t="s">
        <v>194</v>
      </c>
      <c r="H56" s="1151"/>
      <c r="I56" s="1151"/>
      <c r="J56" s="210"/>
      <c r="K56" s="14"/>
      <c r="L56" s="210"/>
      <c r="M56" s="15"/>
      <c r="N56" s="11"/>
      <c r="O56" s="11"/>
      <c r="P56" s="1146" t="s">
        <v>265</v>
      </c>
      <c r="Q56" s="11"/>
      <c r="R56" s="314"/>
      <c r="S56" s="373"/>
      <c r="T56" s="332"/>
      <c r="U56" s="332"/>
    </row>
    <row r="57" spans="1:21" s="174" customFormat="1" ht="15.6" customHeight="1" x14ac:dyDescent="0.25">
      <c r="A57" s="195"/>
      <c r="B57" s="1143" t="s">
        <v>203</v>
      </c>
      <c r="C57" s="1143"/>
      <c r="D57" s="1143"/>
      <c r="E57" s="1143"/>
      <c r="F57" s="1143"/>
      <c r="G57" s="1151" t="s">
        <v>195</v>
      </c>
      <c r="H57" s="1151"/>
      <c r="I57" s="1151"/>
      <c r="J57" s="210"/>
      <c r="K57" s="14"/>
      <c r="L57" s="210"/>
      <c r="M57" s="15"/>
      <c r="N57" s="11"/>
      <c r="O57" s="11"/>
      <c r="P57" s="1146"/>
      <c r="Q57" s="11"/>
      <c r="R57" s="314"/>
      <c r="S57" s="373"/>
      <c r="T57" s="332"/>
      <c r="U57" s="332"/>
    </row>
    <row r="58" spans="1:21" s="174" customFormat="1" ht="15.6" customHeight="1" x14ac:dyDescent="0.25">
      <c r="A58" s="195"/>
      <c r="B58" s="1143" t="s">
        <v>231</v>
      </c>
      <c r="C58" s="1143"/>
      <c r="D58" s="1143"/>
      <c r="E58" s="1143"/>
      <c r="F58" s="1143"/>
      <c r="G58" s="1151" t="s">
        <v>195</v>
      </c>
      <c r="H58" s="1151"/>
      <c r="I58" s="1151"/>
      <c r="J58" s="210"/>
      <c r="K58" s="14"/>
      <c r="L58" s="209"/>
      <c r="M58" s="15"/>
      <c r="N58" s="11"/>
      <c r="O58" s="11"/>
      <c r="P58" s="1146"/>
      <c r="Q58" s="11"/>
      <c r="R58" s="314"/>
      <c r="S58" s="373"/>
      <c r="T58" s="332"/>
      <c r="U58" s="332"/>
    </row>
    <row r="59" spans="1:21" s="174" customFormat="1" ht="15.6" customHeight="1" x14ac:dyDescent="0.25">
      <c r="A59" s="195"/>
      <c r="B59" s="8" t="s">
        <v>115</v>
      </c>
      <c r="C59" s="262"/>
      <c r="D59" s="262"/>
      <c r="E59" s="262"/>
      <c r="F59" s="262"/>
      <c r="G59" s="1151" t="s">
        <v>11</v>
      </c>
      <c r="H59" s="1151"/>
      <c r="I59" s="1151"/>
      <c r="J59" s="209"/>
      <c r="K59" s="14"/>
      <c r="L59" s="210"/>
      <c r="M59" s="15"/>
      <c r="N59" s="14" t="str">
        <f>IF(SUM(N51:N58)=0,"",SUM(N51:N58))</f>
        <v/>
      </c>
      <c r="O59" s="11"/>
      <c r="P59" s="1146"/>
      <c r="Q59" s="11"/>
      <c r="R59" s="314"/>
      <c r="S59" s="373"/>
      <c r="T59" s="332"/>
      <c r="U59" s="332"/>
    </row>
    <row r="60" spans="1:21" s="174" customFormat="1" ht="15.6" customHeight="1" x14ac:dyDescent="0.25">
      <c r="A60" s="195"/>
      <c r="B60" s="1064" t="s">
        <v>118</v>
      </c>
      <c r="C60" s="1064"/>
      <c r="D60" s="1064"/>
      <c r="E60" s="1064"/>
      <c r="F60" s="1064"/>
      <c r="G60" s="1151" t="s">
        <v>12</v>
      </c>
      <c r="H60" s="1151"/>
      <c r="I60" s="1151"/>
      <c r="J60" s="319" t="str">
        <f>IF(SUM(J52:J59)=0,"",SUM(J52:J59))</f>
        <v/>
      </c>
      <c r="K60" s="14"/>
      <c r="L60" s="319" t="str">
        <f>IF(SUM(L52:L59)=0,"",SUM(L52:L59))</f>
        <v/>
      </c>
      <c r="M60" s="15"/>
      <c r="N60" s="11"/>
      <c r="O60" s="11"/>
      <c r="P60" s="1146"/>
      <c r="Q60" s="11"/>
      <c r="R60" s="314"/>
      <c r="S60" s="373"/>
      <c r="T60" s="332"/>
      <c r="U60" s="332"/>
    </row>
    <row r="61" spans="1:21" s="174" customFormat="1" ht="15.6" customHeight="1" x14ac:dyDescent="0.25">
      <c r="A61" s="195"/>
      <c r="B61" s="1064" t="s">
        <v>88</v>
      </c>
      <c r="C61" s="1064"/>
      <c r="D61" s="1064"/>
      <c r="E61" s="1064"/>
      <c r="F61" s="1064"/>
      <c r="G61" s="1151" t="s">
        <v>13</v>
      </c>
      <c r="H61" s="1151"/>
      <c r="I61" s="1151"/>
      <c r="J61" s="320"/>
      <c r="K61" s="346"/>
      <c r="L61" s="320"/>
      <c r="M61" s="15"/>
      <c r="N61" s="21" t="s">
        <v>109</v>
      </c>
      <c r="O61" s="9"/>
      <c r="P61" s="1146"/>
      <c r="Q61" s="9"/>
      <c r="R61" s="21" t="s">
        <v>111</v>
      </c>
      <c r="S61" s="373"/>
      <c r="T61" s="332"/>
      <c r="U61" s="332"/>
    </row>
    <row r="62" spans="1:21" s="174" customFormat="1" ht="15.6" customHeight="1" thickBot="1" x14ac:dyDescent="0.3">
      <c r="A62" s="195"/>
      <c r="B62" s="1064" t="s">
        <v>25</v>
      </c>
      <c r="C62" s="1064"/>
      <c r="D62" s="1064"/>
      <c r="E62" s="1064"/>
      <c r="F62" s="1064"/>
      <c r="G62" s="1151" t="s">
        <v>12</v>
      </c>
      <c r="H62" s="1151"/>
      <c r="I62" s="1151"/>
      <c r="J62" s="321" t="str">
        <f>IF(J60="","",J60*J61)</f>
        <v/>
      </c>
      <c r="K62" s="370"/>
      <c r="L62" s="321" t="str">
        <f>IF(L60="","",L60*L61)</f>
        <v/>
      </c>
      <c r="M62" s="15"/>
      <c r="N62" s="11" t="s">
        <v>110</v>
      </c>
      <c r="O62" s="9"/>
      <c r="P62" s="1147"/>
      <c r="Q62" s="9"/>
      <c r="R62" s="271" t="s">
        <v>68</v>
      </c>
      <c r="S62" s="373"/>
      <c r="T62" s="332"/>
      <c r="U62" s="332"/>
    </row>
    <row r="63" spans="1:21" s="174" customFormat="1" ht="15.6" customHeight="1" thickBot="1" x14ac:dyDescent="0.3">
      <c r="A63" s="195"/>
      <c r="B63" s="1064" t="s">
        <v>1</v>
      </c>
      <c r="C63" s="1064"/>
      <c r="D63" s="1064"/>
      <c r="E63" s="1064"/>
      <c r="F63" s="1064"/>
      <c r="G63" s="1064"/>
      <c r="H63" s="1064"/>
      <c r="I63" s="262"/>
      <c r="J63" s="318" t="str">
        <f>IF(SUM(J48,J62)=0,"",(SUM(J48,J62)))</f>
        <v/>
      </c>
      <c r="K63" s="14"/>
      <c r="L63" s="318" t="str">
        <f>IF(SUM(L48,L62)=0,"",(SUM(L48,L62)))</f>
        <v/>
      </c>
      <c r="M63" s="15"/>
      <c r="N63" s="288" t="str">
        <f>IF(AND(L63="",J63=""),"",IF(J63="","",IF(J63&lt;L63,12,IF(L63="",12,24))))</f>
        <v/>
      </c>
      <c r="O63" s="11"/>
      <c r="P63" s="563"/>
      <c r="Q63" s="11"/>
      <c r="R63" s="610" t="str">
        <f>IF(N63="","",IF(P63="x","",IF(N63=12,J63/12,(J63+L63)/24)))</f>
        <v/>
      </c>
      <c r="S63" s="373"/>
      <c r="T63" s="332"/>
      <c r="U63" s="332"/>
    </row>
    <row r="64" spans="1:21" s="174" customFormat="1" ht="15.6" customHeight="1" thickTop="1" x14ac:dyDescent="0.25">
      <c r="A64" s="195"/>
      <c r="B64" s="8"/>
      <c r="C64" s="262"/>
      <c r="D64" s="262"/>
      <c r="E64" s="262"/>
      <c r="F64" s="262"/>
      <c r="G64" s="1159" t="s">
        <v>125</v>
      </c>
      <c r="H64" s="1159"/>
      <c r="I64" s="1159"/>
      <c r="J64" s="1159"/>
      <c r="K64" s="1159"/>
      <c r="L64" s="1159"/>
      <c r="M64" s="1159"/>
      <c r="N64" s="1159"/>
      <c r="O64" s="1159"/>
      <c r="P64" s="1159"/>
      <c r="Q64" s="1159"/>
      <c r="R64" s="1159"/>
      <c r="S64" s="373"/>
      <c r="T64" s="332"/>
      <c r="U64" s="332"/>
    </row>
    <row r="65" spans="1:21" s="174" customFormat="1" ht="4.9000000000000004" customHeight="1" x14ac:dyDescent="0.25">
      <c r="A65" s="195"/>
      <c r="B65" s="535"/>
      <c r="C65" s="541"/>
      <c r="D65" s="541"/>
      <c r="E65" s="541"/>
      <c r="F65" s="541"/>
      <c r="G65" s="541"/>
      <c r="H65" s="541"/>
      <c r="I65" s="541"/>
      <c r="J65" s="541"/>
      <c r="K65" s="541"/>
      <c r="L65" s="541"/>
      <c r="M65" s="544"/>
      <c r="N65" s="538"/>
      <c r="O65" s="538"/>
      <c r="P65" s="538"/>
      <c r="Q65" s="538"/>
      <c r="R65" s="545"/>
      <c r="S65" s="373"/>
      <c r="T65" s="332"/>
      <c r="U65" s="332"/>
    </row>
    <row r="66" spans="1:21" s="174" customFormat="1" ht="16.149999999999999" customHeight="1" x14ac:dyDescent="0.25">
      <c r="A66" s="195"/>
      <c r="B66" s="5" t="s">
        <v>34</v>
      </c>
      <c r="C66" s="1064" t="s">
        <v>74</v>
      </c>
      <c r="D66" s="1064"/>
      <c r="E66" s="1064"/>
      <c r="F66" s="1064"/>
      <c r="G66" s="1064"/>
      <c r="H66" s="1064"/>
      <c r="I66" s="1064"/>
      <c r="J66" s="312"/>
      <c r="K66" s="316"/>
      <c r="L66" s="312"/>
      <c r="M66" s="311"/>
      <c r="N66" s="287"/>
      <c r="O66" s="287"/>
      <c r="P66" s="287"/>
      <c r="Q66" s="287"/>
      <c r="R66" s="331"/>
      <c r="S66" s="373"/>
      <c r="T66" s="332"/>
      <c r="U66" s="332"/>
    </row>
    <row r="67" spans="1:21" s="174" customFormat="1" ht="16.899999999999999" customHeight="1" x14ac:dyDescent="0.25">
      <c r="A67" s="195"/>
      <c r="B67" s="1065"/>
      <c r="C67" s="1065"/>
      <c r="D67" s="1065"/>
      <c r="E67" s="1065"/>
      <c r="F67" s="1065"/>
      <c r="G67" s="1065"/>
      <c r="H67" s="1065"/>
      <c r="I67" s="1065"/>
      <c r="J67" s="1065"/>
      <c r="K67" s="1065"/>
      <c r="L67" s="1065"/>
      <c r="M67" s="1065"/>
      <c r="N67" s="1065"/>
      <c r="O67" s="1065"/>
      <c r="P67" s="1065"/>
      <c r="Q67" s="1065"/>
      <c r="R67" s="1065"/>
      <c r="S67" s="373"/>
      <c r="T67" s="332"/>
      <c r="U67" s="332"/>
    </row>
    <row r="68" spans="1:21" s="174" customFormat="1" ht="33" customHeight="1" x14ac:dyDescent="0.25">
      <c r="A68" s="195"/>
      <c r="B68" s="1065"/>
      <c r="C68" s="1065"/>
      <c r="D68" s="1065"/>
      <c r="E68" s="1065"/>
      <c r="F68" s="1065"/>
      <c r="G68" s="1065"/>
      <c r="H68" s="1065"/>
      <c r="I68" s="1065"/>
      <c r="J68" s="1065"/>
      <c r="K68" s="1065"/>
      <c r="L68" s="1065"/>
      <c r="M68" s="1065"/>
      <c r="N68" s="1065"/>
      <c r="O68" s="1065"/>
      <c r="P68" s="1065"/>
      <c r="Q68" s="1065"/>
      <c r="R68" s="1065"/>
      <c r="S68" s="373"/>
      <c r="T68" s="332"/>
      <c r="U68" s="332"/>
    </row>
    <row r="69" spans="1:21" s="195" customFormat="1" ht="4.1500000000000004" customHeight="1" x14ac:dyDescent="0.25">
      <c r="J69" s="290"/>
      <c r="K69" s="290"/>
      <c r="R69" s="443"/>
      <c r="S69" s="289"/>
      <c r="T69" s="332"/>
      <c r="U69" s="332"/>
    </row>
    <row r="70" spans="1:21" ht="16.899999999999999" customHeight="1" x14ac:dyDescent="0.25">
      <c r="B70" s="330" t="s">
        <v>205</v>
      </c>
      <c r="C70" s="1154"/>
      <c r="D70" s="1154"/>
      <c r="E70" s="1154"/>
      <c r="F70" s="1154"/>
      <c r="G70" s="1154"/>
      <c r="H70" s="1154"/>
      <c r="I70" s="1154"/>
      <c r="J70" s="1154"/>
      <c r="K70" s="1154"/>
      <c r="L70" s="295"/>
      <c r="M70" s="295"/>
      <c r="N70" s="295"/>
      <c r="O70" s="295"/>
      <c r="P70" s="295"/>
      <c r="Q70" s="295"/>
      <c r="R70" s="295"/>
    </row>
    <row r="71" spans="1:21" ht="16.149999999999999" customHeight="1" x14ac:dyDescent="0.25">
      <c r="B71" s="330" t="s">
        <v>3</v>
      </c>
      <c r="C71" s="1155"/>
      <c r="D71" s="1155"/>
      <c r="E71" s="1155"/>
      <c r="F71" s="1155"/>
      <c r="G71" s="1155"/>
      <c r="H71" s="16"/>
      <c r="I71" s="296" t="s">
        <v>103</v>
      </c>
      <c r="J71" s="371">
        <f>Input!$C$9</f>
        <v>2023</v>
      </c>
      <c r="K71" s="296" t="s">
        <v>103</v>
      </c>
      <c r="L71" s="6">
        <f>J71-1</f>
        <v>2022</v>
      </c>
      <c r="M71" s="4"/>
      <c r="O71" s="175"/>
      <c r="P71" s="175"/>
      <c r="Q71" s="175"/>
      <c r="S71" s="374"/>
    </row>
    <row r="72" spans="1:21" ht="6" customHeight="1" x14ac:dyDescent="0.25">
      <c r="B72" s="175"/>
      <c r="C72" s="175"/>
      <c r="D72" s="175"/>
      <c r="E72" s="175"/>
      <c r="F72" s="175"/>
      <c r="G72" s="175"/>
      <c r="H72" s="175"/>
      <c r="I72" s="4"/>
      <c r="J72" s="4"/>
      <c r="K72" s="4"/>
      <c r="L72" s="4"/>
      <c r="M72" s="4"/>
      <c r="N72" s="175"/>
      <c r="O72" s="175"/>
      <c r="P72" s="175"/>
      <c r="Q72" s="175"/>
      <c r="R72" s="175"/>
      <c r="S72" s="374"/>
    </row>
    <row r="73" spans="1:21" ht="15" customHeight="1" x14ac:dyDescent="0.25">
      <c r="B73" s="1143" t="s">
        <v>221</v>
      </c>
      <c r="C73" s="1143"/>
      <c r="D73" s="1143"/>
      <c r="E73" s="1143"/>
      <c r="F73" s="1143"/>
      <c r="G73" s="1151" t="s">
        <v>9</v>
      </c>
      <c r="H73" s="1151"/>
      <c r="I73" s="1151"/>
      <c r="J73" s="209"/>
      <c r="K73" s="308"/>
      <c r="L73" s="209"/>
      <c r="M73" s="279"/>
      <c r="N73" s="9"/>
      <c r="O73" s="9"/>
      <c r="P73" s="9"/>
      <c r="Q73" s="9"/>
      <c r="R73" s="314"/>
      <c r="S73" s="375"/>
    </row>
    <row r="74" spans="1:21" s="174" customFormat="1" ht="15" x14ac:dyDescent="0.25">
      <c r="A74" s="195"/>
      <c r="B74" s="1143" t="s">
        <v>226</v>
      </c>
      <c r="C74" s="1143"/>
      <c r="D74" s="1143"/>
      <c r="E74" s="261"/>
      <c r="F74" s="261"/>
      <c r="G74" s="1151" t="s">
        <v>11</v>
      </c>
      <c r="H74" s="1151"/>
      <c r="I74" s="1151"/>
      <c r="J74" s="210"/>
      <c r="K74" s="308"/>
      <c r="L74" s="210"/>
      <c r="M74" s="279"/>
      <c r="N74" s="9"/>
      <c r="O74" s="9"/>
      <c r="P74" s="9"/>
      <c r="Q74" s="9"/>
      <c r="R74" s="314"/>
      <c r="S74" s="375"/>
      <c r="T74" s="517"/>
      <c r="U74" s="332"/>
    </row>
    <row r="75" spans="1:21" s="174" customFormat="1" ht="15" x14ac:dyDescent="0.25">
      <c r="A75" s="195"/>
      <c r="B75" s="1143" t="s">
        <v>227</v>
      </c>
      <c r="C75" s="1143"/>
      <c r="D75" s="1143"/>
      <c r="E75" s="261"/>
      <c r="F75" s="261"/>
      <c r="G75" s="1151" t="s">
        <v>11</v>
      </c>
      <c r="H75" s="1151"/>
      <c r="I75" s="1151"/>
      <c r="J75" s="210"/>
      <c r="K75" s="308"/>
      <c r="L75" s="210"/>
      <c r="M75" s="279"/>
      <c r="N75" s="9"/>
      <c r="O75" s="9"/>
      <c r="P75" s="9"/>
      <c r="Q75" s="9"/>
      <c r="R75" s="314"/>
      <c r="S75" s="375"/>
      <c r="T75" s="332"/>
      <c r="U75" s="332"/>
    </row>
    <row r="76" spans="1:21" s="174" customFormat="1" ht="15" x14ac:dyDescent="0.25">
      <c r="A76" s="195"/>
      <c r="B76" s="1143" t="s">
        <v>217</v>
      </c>
      <c r="C76" s="1143"/>
      <c r="D76" s="1143"/>
      <c r="E76" s="261"/>
      <c r="F76" s="261"/>
      <c r="G76" s="1151" t="s">
        <v>11</v>
      </c>
      <c r="H76" s="1151"/>
      <c r="I76" s="1151"/>
      <c r="J76" s="210"/>
      <c r="K76" s="308"/>
      <c r="L76" s="210"/>
      <c r="M76" s="279"/>
      <c r="N76" s="9"/>
      <c r="O76" s="9"/>
      <c r="P76" s="9"/>
      <c r="Q76" s="9"/>
      <c r="R76" s="314"/>
      <c r="S76" s="375"/>
      <c r="T76" s="332"/>
      <c r="U76" s="332"/>
    </row>
    <row r="77" spans="1:21" s="174" customFormat="1" x14ac:dyDescent="0.25">
      <c r="A77" s="195"/>
      <c r="B77" s="1143" t="s">
        <v>225</v>
      </c>
      <c r="C77" s="1143"/>
      <c r="D77" s="1143"/>
      <c r="E77" s="1143"/>
      <c r="F77" s="1143"/>
      <c r="G77" s="1151" t="s">
        <v>194</v>
      </c>
      <c r="H77" s="1151"/>
      <c r="I77" s="1151"/>
      <c r="J77" s="210"/>
      <c r="K77" s="308"/>
      <c r="L77" s="210"/>
      <c r="M77" s="279"/>
      <c r="N77" s="9"/>
      <c r="O77" s="9"/>
      <c r="P77" s="9"/>
      <c r="Q77" s="9"/>
      <c r="R77" s="314"/>
      <c r="S77" s="376"/>
      <c r="T77" s="332"/>
      <c r="U77" s="332"/>
    </row>
    <row r="78" spans="1:21" s="302" customFormat="1" ht="16.899999999999999" customHeight="1" x14ac:dyDescent="0.25">
      <c r="A78" s="195"/>
      <c r="B78" s="1143" t="s">
        <v>224</v>
      </c>
      <c r="C78" s="1143"/>
      <c r="D78" s="1143"/>
      <c r="E78" s="1143"/>
      <c r="F78" s="1143"/>
      <c r="G78" s="1151" t="s">
        <v>194</v>
      </c>
      <c r="H78" s="1151"/>
      <c r="I78" s="1151"/>
      <c r="J78" s="210"/>
      <c r="K78" s="308"/>
      <c r="L78" s="210"/>
      <c r="M78" s="279"/>
      <c r="N78" s="177"/>
      <c r="O78" s="9"/>
      <c r="P78" s="9"/>
      <c r="Q78" s="9"/>
      <c r="R78" s="177"/>
      <c r="S78" s="373"/>
      <c r="T78" s="332"/>
      <c r="U78" s="332"/>
    </row>
    <row r="79" spans="1:21" s="174" customFormat="1" ht="17.45" customHeight="1" x14ac:dyDescent="0.25">
      <c r="A79" s="195"/>
      <c r="B79" s="1143" t="s">
        <v>223</v>
      </c>
      <c r="C79" s="1143"/>
      <c r="D79" s="1143"/>
      <c r="E79" s="1143"/>
      <c r="F79" s="1143"/>
      <c r="G79" s="1151" t="s">
        <v>11</v>
      </c>
      <c r="H79" s="1151"/>
      <c r="I79" s="1151"/>
      <c r="J79" s="210"/>
      <c r="K79" s="308"/>
      <c r="L79" s="210"/>
      <c r="M79" s="279"/>
      <c r="N79" s="9"/>
      <c r="O79" s="9"/>
      <c r="P79" s="9"/>
      <c r="Q79" s="9"/>
      <c r="R79" s="271"/>
      <c r="S79" s="376"/>
      <c r="T79" s="332"/>
      <c r="U79" s="332"/>
    </row>
    <row r="80" spans="1:21" s="174" customFormat="1" ht="15.6" customHeight="1" thickBot="1" x14ac:dyDescent="0.3">
      <c r="A80" s="195"/>
      <c r="B80" s="8"/>
      <c r="C80" s="1064" t="s">
        <v>114</v>
      </c>
      <c r="D80" s="1064"/>
      <c r="E80" s="1064"/>
      <c r="F80" s="1064"/>
      <c r="G80" s="1064"/>
      <c r="H80" s="1064"/>
      <c r="I80" s="262"/>
      <c r="J80" s="318" t="str">
        <f>IF(SUM(J73:J79)=0,"",SUM(J73:J79))</f>
        <v/>
      </c>
      <c r="K80" s="14"/>
      <c r="L80" s="318" t="str">
        <f>IF(SUM(L73:L79)=0,"",SUM(L73:L79))</f>
        <v/>
      </c>
      <c r="M80" s="15"/>
      <c r="N80" s="11"/>
      <c r="O80" s="11"/>
      <c r="P80" s="11"/>
      <c r="Q80" s="11"/>
      <c r="R80" s="314"/>
      <c r="S80" s="373"/>
      <c r="T80" s="332"/>
      <c r="U80" s="332"/>
    </row>
    <row r="81" spans="1:21" s="174" customFormat="1" ht="15.6" customHeight="1" thickTop="1" x14ac:dyDescent="0.25">
      <c r="A81" s="195"/>
      <c r="B81" s="1143" t="s">
        <v>117</v>
      </c>
      <c r="C81" s="1143"/>
      <c r="D81" s="1143"/>
      <c r="E81" s="1143"/>
      <c r="F81" s="1143"/>
      <c r="G81" s="1143"/>
      <c r="H81" s="1143"/>
      <c r="I81" s="1143"/>
      <c r="J81" s="1143"/>
      <c r="K81" s="1143"/>
      <c r="L81" s="1143"/>
      <c r="M81" s="15"/>
      <c r="N81" s="11"/>
      <c r="O81" s="11"/>
      <c r="P81" s="11"/>
      <c r="Q81" s="11"/>
      <c r="R81" s="314"/>
      <c r="S81" s="373"/>
      <c r="T81" s="332"/>
      <c r="U81" s="332"/>
    </row>
    <row r="82" spans="1:21" ht="13.15" customHeight="1" x14ac:dyDescent="0.25">
      <c r="B82" s="1160" t="s">
        <v>87</v>
      </c>
      <c r="C82" s="1131"/>
      <c r="D82" s="274"/>
      <c r="E82" s="1160"/>
      <c r="F82" s="1160"/>
      <c r="G82" s="1160"/>
      <c r="H82" s="1160"/>
      <c r="I82" s="1160" t="s">
        <v>137</v>
      </c>
      <c r="J82" s="1160"/>
      <c r="K82" s="1160"/>
      <c r="L82" s="1160"/>
      <c r="M82" s="274"/>
      <c r="N82" s="1160" t="s">
        <v>116</v>
      </c>
      <c r="O82" s="1160"/>
      <c r="P82" s="1160"/>
      <c r="Q82" s="1160"/>
      <c r="R82" s="1160"/>
      <c r="S82" s="317"/>
    </row>
    <row r="83" spans="1:21" ht="12" customHeight="1" x14ac:dyDescent="0.25">
      <c r="B83" s="1131"/>
      <c r="C83" s="1131"/>
      <c r="D83" s="315"/>
      <c r="E83" s="1160"/>
      <c r="F83" s="1160"/>
      <c r="G83" s="1160"/>
      <c r="H83" s="1160"/>
      <c r="I83" s="1160"/>
      <c r="J83" s="1160"/>
      <c r="K83" s="1160"/>
      <c r="L83" s="1160"/>
      <c r="M83" s="274"/>
      <c r="N83" s="1160"/>
      <c r="O83" s="1160"/>
      <c r="P83" s="1160"/>
      <c r="Q83" s="1160"/>
      <c r="R83" s="1160"/>
      <c r="S83" s="317"/>
    </row>
    <row r="84" spans="1:21" s="174" customFormat="1" ht="15.6" customHeight="1" x14ac:dyDescent="0.25">
      <c r="A84" s="195"/>
      <c r="B84" s="1143" t="s">
        <v>228</v>
      </c>
      <c r="C84" s="1143"/>
      <c r="D84" s="1143"/>
      <c r="E84" s="1143"/>
      <c r="F84" s="1143"/>
      <c r="G84" s="1151" t="s">
        <v>11</v>
      </c>
      <c r="H84" s="1151"/>
      <c r="I84" s="1151"/>
      <c r="J84" s="209"/>
      <c r="K84" s="14"/>
      <c r="L84" s="209"/>
      <c r="M84" s="15"/>
      <c r="N84" s="11"/>
      <c r="O84" s="11"/>
      <c r="P84" s="11"/>
      <c r="Q84" s="11"/>
      <c r="R84" s="314"/>
      <c r="S84" s="373"/>
      <c r="T84" s="332"/>
      <c r="U84" s="332"/>
    </row>
    <row r="85" spans="1:21" s="174" customFormat="1" ht="15.6" customHeight="1" x14ac:dyDescent="0.25">
      <c r="A85" s="195"/>
      <c r="B85" s="1143" t="s">
        <v>229</v>
      </c>
      <c r="C85" s="1143"/>
      <c r="D85" s="1143"/>
      <c r="E85" s="1143"/>
      <c r="F85" s="1143"/>
      <c r="G85" s="1151" t="s">
        <v>11</v>
      </c>
      <c r="H85" s="1151"/>
      <c r="I85" s="1151"/>
      <c r="J85" s="210"/>
      <c r="K85" s="14"/>
      <c r="L85" s="210"/>
      <c r="M85" s="15"/>
      <c r="N85" s="11"/>
      <c r="O85" s="11"/>
      <c r="P85" s="11"/>
      <c r="Q85" s="11"/>
      <c r="R85" s="314"/>
      <c r="S85" s="373"/>
      <c r="T85" s="332"/>
      <c r="U85" s="332"/>
    </row>
    <row r="86" spans="1:21" s="174" customFormat="1" ht="15.6" customHeight="1" x14ac:dyDescent="0.25">
      <c r="A86" s="195"/>
      <c r="B86" s="1143" t="s">
        <v>199</v>
      </c>
      <c r="C86" s="1143"/>
      <c r="D86" s="1143"/>
      <c r="E86" s="1143"/>
      <c r="F86" s="1143"/>
      <c r="G86" s="1151" t="s">
        <v>194</v>
      </c>
      <c r="H86" s="1151"/>
      <c r="I86" s="1151"/>
      <c r="J86" s="210"/>
      <c r="K86" s="14"/>
      <c r="L86" s="210"/>
      <c r="M86" s="15"/>
      <c r="N86" s="1143"/>
      <c r="O86" s="1143"/>
      <c r="P86" s="1143"/>
      <c r="Q86" s="1143"/>
      <c r="R86" s="1143"/>
      <c r="S86" s="373"/>
      <c r="T86" s="332"/>
      <c r="U86" s="332"/>
    </row>
    <row r="87" spans="1:21" s="174" customFormat="1" ht="15.6" customHeight="1" x14ac:dyDescent="0.25">
      <c r="A87" s="195"/>
      <c r="B87" s="1143" t="s">
        <v>200</v>
      </c>
      <c r="C87" s="1143"/>
      <c r="D87" s="1143"/>
      <c r="E87" s="1143"/>
      <c r="F87" s="1143"/>
      <c r="G87" s="1151" t="s">
        <v>194</v>
      </c>
      <c r="H87" s="1151"/>
      <c r="I87" s="1151"/>
      <c r="J87" s="210"/>
      <c r="K87" s="14"/>
      <c r="L87" s="210"/>
      <c r="M87" s="15"/>
      <c r="N87" s="11"/>
      <c r="O87" s="11"/>
      <c r="P87" s="11"/>
      <c r="Q87" s="11"/>
      <c r="R87" s="314"/>
      <c r="S87" s="373"/>
      <c r="T87" s="332"/>
      <c r="U87" s="332"/>
    </row>
    <row r="88" spans="1:21" s="174" customFormat="1" ht="15.6" customHeight="1" x14ac:dyDescent="0.25">
      <c r="A88" s="195"/>
      <c r="B88" s="1143" t="s">
        <v>230</v>
      </c>
      <c r="C88" s="1143"/>
      <c r="D88" s="1143"/>
      <c r="E88" s="1143"/>
      <c r="F88" s="1143"/>
      <c r="G88" s="1151" t="s">
        <v>194</v>
      </c>
      <c r="H88" s="1151"/>
      <c r="I88" s="1151"/>
      <c r="J88" s="210"/>
      <c r="K88" s="14"/>
      <c r="L88" s="210"/>
      <c r="M88" s="15"/>
      <c r="N88" s="11"/>
      <c r="O88" s="11"/>
      <c r="P88" s="1146" t="s">
        <v>265</v>
      </c>
      <c r="Q88" s="11"/>
      <c r="R88" s="314"/>
      <c r="S88" s="373"/>
      <c r="T88" s="332"/>
      <c r="U88" s="332"/>
    </row>
    <row r="89" spans="1:21" s="174" customFormat="1" ht="15.6" customHeight="1" x14ac:dyDescent="0.25">
      <c r="A89" s="195"/>
      <c r="B89" s="1143" t="s">
        <v>203</v>
      </c>
      <c r="C89" s="1143"/>
      <c r="D89" s="1143"/>
      <c r="E89" s="1143"/>
      <c r="F89" s="1143"/>
      <c r="G89" s="1151" t="s">
        <v>195</v>
      </c>
      <c r="H89" s="1151"/>
      <c r="I89" s="1151"/>
      <c r="J89" s="210"/>
      <c r="K89" s="14"/>
      <c r="L89" s="210"/>
      <c r="M89" s="15"/>
      <c r="N89" s="11"/>
      <c r="O89" s="11"/>
      <c r="P89" s="1146"/>
      <c r="Q89" s="11"/>
      <c r="R89" s="314"/>
      <c r="S89" s="373"/>
      <c r="T89" s="332"/>
      <c r="U89" s="332"/>
    </row>
    <row r="90" spans="1:21" s="174" customFormat="1" ht="15.6" customHeight="1" x14ac:dyDescent="0.25">
      <c r="A90" s="195"/>
      <c r="B90" s="1143" t="s">
        <v>231</v>
      </c>
      <c r="C90" s="1143"/>
      <c r="D90" s="1143"/>
      <c r="E90" s="1143"/>
      <c r="F90" s="1143"/>
      <c r="G90" s="1151" t="s">
        <v>195</v>
      </c>
      <c r="H90" s="1151"/>
      <c r="I90" s="1151"/>
      <c r="J90" s="210"/>
      <c r="K90" s="14"/>
      <c r="L90" s="209"/>
      <c r="M90" s="15"/>
      <c r="N90" s="11"/>
      <c r="O90" s="11"/>
      <c r="P90" s="1146"/>
      <c r="Q90" s="11"/>
      <c r="R90" s="314"/>
      <c r="S90" s="373"/>
      <c r="T90" s="332"/>
      <c r="U90" s="332"/>
    </row>
    <row r="91" spans="1:21" s="174" customFormat="1" ht="15.6" customHeight="1" x14ac:dyDescent="0.25">
      <c r="A91" s="195"/>
      <c r="B91" s="8" t="s">
        <v>115</v>
      </c>
      <c r="C91" s="262"/>
      <c r="D91" s="262"/>
      <c r="E91" s="262"/>
      <c r="F91" s="262"/>
      <c r="G91" s="1151" t="s">
        <v>11</v>
      </c>
      <c r="H91" s="1151"/>
      <c r="I91" s="1151"/>
      <c r="J91" s="209"/>
      <c r="K91" s="14"/>
      <c r="L91" s="210"/>
      <c r="M91" s="15"/>
      <c r="N91" s="14" t="str">
        <f>IF(SUM(N83:N90)=0,"",SUM(N83:N90))</f>
        <v/>
      </c>
      <c r="O91" s="11"/>
      <c r="P91" s="1146"/>
      <c r="Q91" s="11"/>
      <c r="R91" s="314"/>
      <c r="S91" s="373"/>
      <c r="T91" s="332"/>
      <c r="U91" s="332"/>
    </row>
    <row r="92" spans="1:21" s="174" customFormat="1" ht="15.6" customHeight="1" x14ac:dyDescent="0.25">
      <c r="A92" s="195"/>
      <c r="B92" s="1064" t="s">
        <v>118</v>
      </c>
      <c r="C92" s="1064"/>
      <c r="D92" s="1064"/>
      <c r="E92" s="1064"/>
      <c r="F92" s="1064"/>
      <c r="G92" s="1151" t="s">
        <v>12</v>
      </c>
      <c r="H92" s="1151"/>
      <c r="I92" s="1151"/>
      <c r="J92" s="319" t="str">
        <f>IF(SUM(J84:J91)=0,"",SUM(J84:J91))</f>
        <v/>
      </c>
      <c r="K92" s="14"/>
      <c r="L92" s="319" t="str">
        <f>IF(SUM(L84:L91)=0,"",SUM(L84:L91))</f>
        <v/>
      </c>
      <c r="M92" s="15"/>
      <c r="N92" s="11"/>
      <c r="O92" s="11"/>
      <c r="P92" s="1146"/>
      <c r="Q92" s="11"/>
      <c r="R92" s="314"/>
      <c r="S92" s="373"/>
      <c r="T92" s="332"/>
      <c r="U92" s="332"/>
    </row>
    <row r="93" spans="1:21" s="174" customFormat="1" ht="15.6" customHeight="1" x14ac:dyDescent="0.25">
      <c r="A93" s="195"/>
      <c r="B93" s="1064" t="s">
        <v>88</v>
      </c>
      <c r="C93" s="1064"/>
      <c r="D93" s="1064"/>
      <c r="E93" s="1064"/>
      <c r="F93" s="1064"/>
      <c r="G93" s="1151" t="s">
        <v>13</v>
      </c>
      <c r="H93" s="1151"/>
      <c r="I93" s="1151"/>
      <c r="J93" s="320"/>
      <c r="K93" s="346"/>
      <c r="L93" s="320"/>
      <c r="M93" s="15"/>
      <c r="N93" s="21" t="s">
        <v>109</v>
      </c>
      <c r="O93" s="9"/>
      <c r="P93" s="1146"/>
      <c r="Q93" s="9"/>
      <c r="R93" s="21" t="s">
        <v>111</v>
      </c>
      <c r="S93" s="373"/>
      <c r="T93" s="332"/>
      <c r="U93" s="332"/>
    </row>
    <row r="94" spans="1:21" s="174" customFormat="1" ht="15.6" customHeight="1" thickBot="1" x14ac:dyDescent="0.3">
      <c r="A94" s="195"/>
      <c r="B94" s="1064" t="s">
        <v>25</v>
      </c>
      <c r="C94" s="1064"/>
      <c r="D94" s="1064"/>
      <c r="E94" s="1064"/>
      <c r="F94" s="1064"/>
      <c r="G94" s="1151" t="s">
        <v>12</v>
      </c>
      <c r="H94" s="1151"/>
      <c r="I94" s="1151"/>
      <c r="J94" s="321" t="str">
        <f>IF(J92="","",J92*J93)</f>
        <v/>
      </c>
      <c r="K94" s="370"/>
      <c r="L94" s="321" t="str">
        <f>IF(L92="","",L92*L93)</f>
        <v/>
      </c>
      <c r="M94" s="15"/>
      <c r="N94" s="11" t="s">
        <v>110</v>
      </c>
      <c r="O94" s="9"/>
      <c r="P94" s="1147"/>
      <c r="Q94" s="9"/>
      <c r="R94" s="271" t="s">
        <v>68</v>
      </c>
      <c r="S94" s="373"/>
      <c r="T94" s="332"/>
      <c r="U94" s="332"/>
    </row>
    <row r="95" spans="1:21" s="174" customFormat="1" ht="15.6" customHeight="1" thickBot="1" x14ac:dyDescent="0.3">
      <c r="A95" s="195"/>
      <c r="B95" s="1064" t="s">
        <v>1</v>
      </c>
      <c r="C95" s="1064"/>
      <c r="D95" s="1064"/>
      <c r="E95" s="1064"/>
      <c r="F95" s="1064"/>
      <c r="G95" s="1064"/>
      <c r="H95" s="1064"/>
      <c r="I95" s="262"/>
      <c r="J95" s="318" t="str">
        <f>IF(SUM(J80,J94)=0,"",(SUM(J80,J94)))</f>
        <v/>
      </c>
      <c r="K95" s="14"/>
      <c r="L95" s="318" t="str">
        <f>IF(SUM(L80,L94)=0,"",(SUM(L80,L94)))</f>
        <v/>
      </c>
      <c r="M95" s="15"/>
      <c r="N95" s="288" t="str">
        <f>IF(AND(L95="",J95=""),"",IF(J95="","",IF(J95&lt;L95,12,IF(L95="",12,24))))</f>
        <v/>
      </c>
      <c r="O95" s="11"/>
      <c r="P95" s="563"/>
      <c r="Q95" s="11"/>
      <c r="R95" s="610" t="str">
        <f>IF(N95="","",IF(P95="x","",IF(N95=12,J95/12,(J95+L95)/24)))</f>
        <v/>
      </c>
      <c r="S95" s="373"/>
      <c r="T95" s="332"/>
      <c r="U95" s="332"/>
    </row>
    <row r="96" spans="1:21" s="174" customFormat="1" ht="15.6" customHeight="1" thickTop="1" x14ac:dyDescent="0.25">
      <c r="A96" s="195"/>
      <c r="B96" s="8"/>
      <c r="C96" s="262"/>
      <c r="D96" s="262"/>
      <c r="E96" s="262"/>
      <c r="F96" s="262"/>
      <c r="G96" s="1159" t="s">
        <v>125</v>
      </c>
      <c r="H96" s="1159"/>
      <c r="I96" s="1159"/>
      <c r="J96" s="1159"/>
      <c r="K96" s="1159"/>
      <c r="L96" s="1159"/>
      <c r="M96" s="1159"/>
      <c r="N96" s="1159"/>
      <c r="O96" s="1159"/>
      <c r="P96" s="1159"/>
      <c r="Q96" s="1159"/>
      <c r="R96" s="1159"/>
      <c r="S96" s="373"/>
      <c r="T96" s="332"/>
      <c r="U96" s="332"/>
    </row>
    <row r="97" spans="1:21" s="174" customFormat="1" ht="4.9000000000000004" customHeight="1" x14ac:dyDescent="0.25">
      <c r="A97" s="195"/>
      <c r="B97" s="535"/>
      <c r="C97" s="541"/>
      <c r="D97" s="541"/>
      <c r="E97" s="541"/>
      <c r="F97" s="541"/>
      <c r="G97" s="541"/>
      <c r="H97" s="541"/>
      <c r="I97" s="541"/>
      <c r="J97" s="541"/>
      <c r="K97" s="541"/>
      <c r="L97" s="541"/>
      <c r="M97" s="544"/>
      <c r="N97" s="538"/>
      <c r="O97" s="538"/>
      <c r="P97" s="538"/>
      <c r="Q97" s="538"/>
      <c r="R97" s="545"/>
      <c r="S97" s="373"/>
      <c r="T97" s="332"/>
      <c r="U97" s="332"/>
    </row>
    <row r="98" spans="1:21" s="174" customFormat="1" ht="16.149999999999999" customHeight="1" x14ac:dyDescent="0.25">
      <c r="A98" s="195"/>
      <c r="B98" s="5" t="s">
        <v>34</v>
      </c>
      <c r="C98" s="1064" t="s">
        <v>74</v>
      </c>
      <c r="D98" s="1064"/>
      <c r="E98" s="1064"/>
      <c r="F98" s="1064"/>
      <c r="G98" s="1064"/>
      <c r="H98" s="1064"/>
      <c r="I98" s="1064"/>
      <c r="J98" s="312"/>
      <c r="K98" s="316"/>
      <c r="L98" s="312"/>
      <c r="M98" s="311"/>
      <c r="N98" s="287"/>
      <c r="O98" s="287"/>
      <c r="P98" s="287"/>
      <c r="Q98" s="287"/>
      <c r="R98" s="331"/>
      <c r="S98" s="373"/>
      <c r="T98" s="332"/>
      <c r="U98" s="332"/>
    </row>
    <row r="99" spans="1:21" s="174" customFormat="1" ht="16.899999999999999" customHeight="1" x14ac:dyDescent="0.25">
      <c r="A99" s="195"/>
      <c r="B99" s="1065"/>
      <c r="C99" s="1065"/>
      <c r="D99" s="1065"/>
      <c r="E99" s="1065"/>
      <c r="F99" s="1065"/>
      <c r="G99" s="1065"/>
      <c r="H99" s="1065"/>
      <c r="I99" s="1065"/>
      <c r="J99" s="1065"/>
      <c r="K99" s="1065"/>
      <c r="L99" s="1065"/>
      <c r="M99" s="1065"/>
      <c r="N99" s="1065"/>
      <c r="O99" s="1065"/>
      <c r="P99" s="1065"/>
      <c r="Q99" s="1065"/>
      <c r="R99" s="1065"/>
      <c r="S99" s="373"/>
      <c r="T99" s="332"/>
      <c r="U99" s="332"/>
    </row>
    <row r="100" spans="1:21" s="174" customFormat="1" ht="33" customHeight="1" x14ac:dyDescent="0.25">
      <c r="A100" s="195"/>
      <c r="B100" s="1065"/>
      <c r="C100" s="1065"/>
      <c r="D100" s="1065"/>
      <c r="E100" s="1065"/>
      <c r="F100" s="1065"/>
      <c r="G100" s="1065"/>
      <c r="H100" s="1065"/>
      <c r="I100" s="1065"/>
      <c r="J100" s="1065"/>
      <c r="K100" s="1065"/>
      <c r="L100" s="1065"/>
      <c r="M100" s="1065"/>
      <c r="N100" s="1065"/>
      <c r="O100" s="1065"/>
      <c r="P100" s="1065"/>
      <c r="Q100" s="1065"/>
      <c r="R100" s="1065"/>
      <c r="S100" s="373"/>
      <c r="T100" s="332"/>
      <c r="U100" s="332"/>
    </row>
    <row r="101" spans="1:21" s="195" customFormat="1" ht="4.1500000000000004" customHeight="1" x14ac:dyDescent="0.25">
      <c r="J101" s="290"/>
      <c r="K101" s="290"/>
      <c r="R101" s="443"/>
      <c r="S101" s="289"/>
      <c r="T101" s="332"/>
      <c r="U101" s="332"/>
    </row>
    <row r="102" spans="1:21" ht="16.899999999999999" customHeight="1" x14ac:dyDescent="0.25">
      <c r="B102" s="330" t="s">
        <v>205</v>
      </c>
      <c r="C102" s="1154"/>
      <c r="D102" s="1154"/>
      <c r="E102" s="1154"/>
      <c r="F102" s="1154"/>
      <c r="G102" s="1154"/>
      <c r="H102" s="1154"/>
      <c r="I102" s="1154"/>
      <c r="J102" s="1154"/>
      <c r="K102" s="1154"/>
      <c r="L102" s="295"/>
      <c r="M102" s="295"/>
      <c r="N102" s="295"/>
      <c r="O102" s="295"/>
      <c r="P102" s="295"/>
      <c r="Q102" s="295"/>
      <c r="R102" s="295"/>
    </row>
    <row r="103" spans="1:21" ht="16.149999999999999" customHeight="1" x14ac:dyDescent="0.25">
      <c r="B103" s="330" t="s">
        <v>3</v>
      </c>
      <c r="C103" s="1155"/>
      <c r="D103" s="1155"/>
      <c r="E103" s="1155"/>
      <c r="F103" s="1155"/>
      <c r="G103" s="1155"/>
      <c r="H103" s="16"/>
      <c r="I103" s="296" t="s">
        <v>103</v>
      </c>
      <c r="J103" s="371">
        <f>Input!$C$9</f>
        <v>2023</v>
      </c>
      <c r="K103" s="296" t="s">
        <v>103</v>
      </c>
      <c r="L103" s="6">
        <f>J103-1</f>
        <v>2022</v>
      </c>
      <c r="M103" s="4"/>
      <c r="O103" s="175"/>
      <c r="P103" s="175"/>
      <c r="Q103" s="175"/>
      <c r="S103" s="374"/>
    </row>
    <row r="104" spans="1:21" ht="6" customHeight="1" x14ac:dyDescent="0.25">
      <c r="B104" s="175"/>
      <c r="C104" s="175"/>
      <c r="D104" s="175"/>
      <c r="E104" s="175"/>
      <c r="F104" s="175"/>
      <c r="G104" s="175"/>
      <c r="H104" s="175"/>
      <c r="I104" s="4"/>
      <c r="J104" s="4"/>
      <c r="K104" s="4"/>
      <c r="L104" s="4"/>
      <c r="M104" s="4"/>
      <c r="N104" s="175"/>
      <c r="O104" s="175"/>
      <c r="P104" s="175"/>
      <c r="Q104" s="175"/>
      <c r="R104" s="175"/>
      <c r="S104" s="374"/>
    </row>
    <row r="105" spans="1:21" ht="15" customHeight="1" x14ac:dyDescent="0.25">
      <c r="B105" s="1143" t="s">
        <v>221</v>
      </c>
      <c r="C105" s="1143"/>
      <c r="D105" s="1143"/>
      <c r="E105" s="1143"/>
      <c r="F105" s="1143"/>
      <c r="G105" s="1151" t="s">
        <v>9</v>
      </c>
      <c r="H105" s="1151"/>
      <c r="I105" s="1151"/>
      <c r="J105" s="209"/>
      <c r="K105" s="308"/>
      <c r="L105" s="209"/>
      <c r="M105" s="279"/>
      <c r="N105" s="9"/>
      <c r="O105" s="9"/>
      <c r="P105" s="9"/>
      <c r="Q105" s="9"/>
      <c r="R105" s="314"/>
      <c r="S105" s="375"/>
    </row>
    <row r="106" spans="1:21" s="174" customFormat="1" ht="15" x14ac:dyDescent="0.25">
      <c r="A106" s="195"/>
      <c r="B106" s="1143" t="s">
        <v>226</v>
      </c>
      <c r="C106" s="1143"/>
      <c r="D106" s="1143"/>
      <c r="E106" s="261"/>
      <c r="F106" s="261"/>
      <c r="G106" s="1151" t="s">
        <v>11</v>
      </c>
      <c r="H106" s="1151"/>
      <c r="I106" s="1151"/>
      <c r="J106" s="210"/>
      <c r="K106" s="308"/>
      <c r="L106" s="210"/>
      <c r="M106" s="279"/>
      <c r="N106" s="9"/>
      <c r="O106" s="9"/>
      <c r="P106" s="9"/>
      <c r="Q106" s="9"/>
      <c r="R106" s="314"/>
      <c r="S106" s="375"/>
      <c r="T106" s="517"/>
      <c r="U106" s="332"/>
    </row>
    <row r="107" spans="1:21" s="174" customFormat="1" ht="15" x14ac:dyDescent="0.25">
      <c r="A107" s="195"/>
      <c r="B107" s="1143" t="s">
        <v>227</v>
      </c>
      <c r="C107" s="1143"/>
      <c r="D107" s="1143"/>
      <c r="E107" s="261"/>
      <c r="F107" s="261"/>
      <c r="G107" s="1151" t="s">
        <v>11</v>
      </c>
      <c r="H107" s="1151"/>
      <c r="I107" s="1151"/>
      <c r="J107" s="210"/>
      <c r="K107" s="308"/>
      <c r="L107" s="210"/>
      <c r="M107" s="279"/>
      <c r="N107" s="9"/>
      <c r="O107" s="9"/>
      <c r="P107" s="9"/>
      <c r="Q107" s="9"/>
      <c r="R107" s="314"/>
      <c r="S107" s="375"/>
      <c r="T107" s="332"/>
      <c r="U107" s="332"/>
    </row>
    <row r="108" spans="1:21" s="174" customFormat="1" ht="15" x14ac:dyDescent="0.25">
      <c r="A108" s="195"/>
      <c r="B108" s="1143" t="s">
        <v>217</v>
      </c>
      <c r="C108" s="1143"/>
      <c r="D108" s="1143"/>
      <c r="E108" s="261"/>
      <c r="F108" s="261"/>
      <c r="G108" s="1151" t="s">
        <v>11</v>
      </c>
      <c r="H108" s="1151"/>
      <c r="I108" s="1151"/>
      <c r="J108" s="210"/>
      <c r="K108" s="308"/>
      <c r="L108" s="210"/>
      <c r="M108" s="279"/>
      <c r="N108" s="9"/>
      <c r="O108" s="9"/>
      <c r="P108" s="9"/>
      <c r="Q108" s="9"/>
      <c r="R108" s="314"/>
      <c r="S108" s="375"/>
      <c r="T108" s="332"/>
      <c r="U108" s="332"/>
    </row>
    <row r="109" spans="1:21" s="174" customFormat="1" x14ac:dyDescent="0.25">
      <c r="A109" s="195"/>
      <c r="B109" s="1143" t="s">
        <v>225</v>
      </c>
      <c r="C109" s="1143"/>
      <c r="D109" s="1143"/>
      <c r="E109" s="1143"/>
      <c r="F109" s="1143"/>
      <c r="G109" s="1151" t="s">
        <v>194</v>
      </c>
      <c r="H109" s="1151"/>
      <c r="I109" s="1151"/>
      <c r="J109" s="210"/>
      <c r="K109" s="308"/>
      <c r="L109" s="210"/>
      <c r="M109" s="279"/>
      <c r="N109" s="9"/>
      <c r="O109" s="9"/>
      <c r="P109" s="9"/>
      <c r="Q109" s="9"/>
      <c r="R109" s="314"/>
      <c r="S109" s="376"/>
      <c r="T109" s="332"/>
      <c r="U109" s="332"/>
    </row>
    <row r="110" spans="1:21" s="302" customFormat="1" ht="16.899999999999999" customHeight="1" x14ac:dyDescent="0.25">
      <c r="A110" s="195"/>
      <c r="B110" s="1143" t="s">
        <v>224</v>
      </c>
      <c r="C110" s="1143"/>
      <c r="D110" s="1143"/>
      <c r="E110" s="1143"/>
      <c r="F110" s="1143"/>
      <c r="G110" s="1151" t="s">
        <v>194</v>
      </c>
      <c r="H110" s="1151"/>
      <c r="I110" s="1151"/>
      <c r="J110" s="210"/>
      <c r="K110" s="308"/>
      <c r="L110" s="210"/>
      <c r="M110" s="279"/>
      <c r="N110" s="177"/>
      <c r="O110" s="9"/>
      <c r="P110" s="9"/>
      <c r="Q110" s="9"/>
      <c r="R110" s="177"/>
      <c r="S110" s="373"/>
      <c r="T110" s="332"/>
      <c r="U110" s="332"/>
    </row>
    <row r="111" spans="1:21" s="174" customFormat="1" ht="17.45" customHeight="1" x14ac:dyDescent="0.25">
      <c r="A111" s="195"/>
      <c r="B111" s="1143" t="s">
        <v>223</v>
      </c>
      <c r="C111" s="1143"/>
      <c r="D111" s="1143"/>
      <c r="E111" s="1143"/>
      <c r="F111" s="1143"/>
      <c r="G111" s="1151" t="s">
        <v>11</v>
      </c>
      <c r="H111" s="1151"/>
      <c r="I111" s="1151"/>
      <c r="J111" s="210"/>
      <c r="K111" s="308"/>
      <c r="L111" s="210"/>
      <c r="M111" s="279"/>
      <c r="N111" s="9"/>
      <c r="O111" s="9"/>
      <c r="P111" s="9"/>
      <c r="Q111" s="9"/>
      <c r="R111" s="271"/>
      <c r="S111" s="376"/>
      <c r="T111" s="332"/>
      <c r="U111" s="332"/>
    </row>
    <row r="112" spans="1:21" s="174" customFormat="1" ht="15.6" customHeight="1" thickBot="1" x14ac:dyDescent="0.3">
      <c r="A112" s="195"/>
      <c r="B112" s="8"/>
      <c r="C112" s="1064" t="s">
        <v>114</v>
      </c>
      <c r="D112" s="1064"/>
      <c r="E112" s="1064"/>
      <c r="F112" s="1064"/>
      <c r="G112" s="1064"/>
      <c r="H112" s="1064"/>
      <c r="I112" s="262"/>
      <c r="J112" s="318" t="str">
        <f>IF(SUM(J105:J111)=0,"",SUM(J105:J111))</f>
        <v/>
      </c>
      <c r="K112" s="14"/>
      <c r="L112" s="318" t="str">
        <f>IF(SUM(L105:L111)=0,"",SUM(L105:L111))</f>
        <v/>
      </c>
      <c r="M112" s="15"/>
      <c r="N112" s="11"/>
      <c r="O112" s="11"/>
      <c r="P112" s="11"/>
      <c r="Q112" s="11"/>
      <c r="R112" s="314"/>
      <c r="S112" s="373"/>
      <c r="T112" s="332"/>
      <c r="U112" s="332"/>
    </row>
    <row r="113" spans="1:21" s="174" customFormat="1" ht="15.6" customHeight="1" thickTop="1" x14ac:dyDescent="0.25">
      <c r="A113" s="195"/>
      <c r="B113" s="1143" t="s">
        <v>117</v>
      </c>
      <c r="C113" s="1143"/>
      <c r="D113" s="1143"/>
      <c r="E113" s="1143"/>
      <c r="F113" s="1143"/>
      <c r="G113" s="1143"/>
      <c r="H113" s="1143"/>
      <c r="I113" s="1143"/>
      <c r="J113" s="1143"/>
      <c r="K113" s="1143"/>
      <c r="L113" s="1143"/>
      <c r="M113" s="15"/>
      <c r="N113" s="11"/>
      <c r="O113" s="11"/>
      <c r="P113" s="11"/>
      <c r="Q113" s="11"/>
      <c r="R113" s="314"/>
      <c r="S113" s="373"/>
      <c r="T113" s="332"/>
      <c r="U113" s="332"/>
    </row>
    <row r="114" spans="1:21" ht="13.15" customHeight="1" x14ac:dyDescent="0.25">
      <c r="B114" s="1160" t="s">
        <v>87</v>
      </c>
      <c r="C114" s="1131"/>
      <c r="D114" s="274"/>
      <c r="E114" s="1160"/>
      <c r="F114" s="1160"/>
      <c r="G114" s="1160"/>
      <c r="H114" s="1160"/>
      <c r="I114" s="1160" t="s">
        <v>137</v>
      </c>
      <c r="J114" s="1160"/>
      <c r="K114" s="1160"/>
      <c r="L114" s="1160"/>
      <c r="M114" s="274"/>
      <c r="N114" s="1160" t="s">
        <v>116</v>
      </c>
      <c r="O114" s="1160"/>
      <c r="P114" s="1160"/>
      <c r="Q114" s="1160"/>
      <c r="R114" s="1160"/>
      <c r="S114" s="317"/>
    </row>
    <row r="115" spans="1:21" ht="12" customHeight="1" x14ac:dyDescent="0.25">
      <c r="B115" s="1131"/>
      <c r="C115" s="1131"/>
      <c r="D115" s="315"/>
      <c r="E115" s="1160"/>
      <c r="F115" s="1160"/>
      <c r="G115" s="1160"/>
      <c r="H115" s="1160"/>
      <c r="I115" s="1160"/>
      <c r="J115" s="1160"/>
      <c r="K115" s="1160"/>
      <c r="L115" s="1160"/>
      <c r="M115" s="274"/>
      <c r="N115" s="1160"/>
      <c r="O115" s="1160"/>
      <c r="P115" s="1160"/>
      <c r="Q115" s="1160"/>
      <c r="R115" s="1160"/>
      <c r="S115" s="317"/>
    </row>
    <row r="116" spans="1:21" s="174" customFormat="1" ht="15.6" customHeight="1" x14ac:dyDescent="0.25">
      <c r="A116" s="195"/>
      <c r="B116" s="1143" t="s">
        <v>228</v>
      </c>
      <c r="C116" s="1143"/>
      <c r="D116" s="1143"/>
      <c r="E116" s="1143"/>
      <c r="F116" s="1143"/>
      <c r="G116" s="1151" t="s">
        <v>11</v>
      </c>
      <c r="H116" s="1151"/>
      <c r="I116" s="1151"/>
      <c r="J116" s="209"/>
      <c r="K116" s="14"/>
      <c r="L116" s="209"/>
      <c r="M116" s="15"/>
      <c r="N116" s="11"/>
      <c r="O116" s="11"/>
      <c r="P116" s="11"/>
      <c r="Q116" s="11"/>
      <c r="R116" s="314"/>
      <c r="S116" s="373"/>
      <c r="T116" s="332"/>
      <c r="U116" s="332"/>
    </row>
    <row r="117" spans="1:21" s="174" customFormat="1" ht="15.6" customHeight="1" x14ac:dyDescent="0.25">
      <c r="A117" s="195"/>
      <c r="B117" s="1143" t="s">
        <v>229</v>
      </c>
      <c r="C117" s="1143"/>
      <c r="D117" s="1143"/>
      <c r="E117" s="1143"/>
      <c r="F117" s="1143"/>
      <c r="G117" s="1151" t="s">
        <v>11</v>
      </c>
      <c r="H117" s="1151"/>
      <c r="I117" s="1151"/>
      <c r="J117" s="210"/>
      <c r="K117" s="14"/>
      <c r="L117" s="210"/>
      <c r="M117" s="15"/>
      <c r="N117" s="11"/>
      <c r="O117" s="11"/>
      <c r="P117" s="11"/>
      <c r="Q117" s="11"/>
      <c r="R117" s="314"/>
      <c r="S117" s="373"/>
      <c r="T117" s="332"/>
      <c r="U117" s="332"/>
    </row>
    <row r="118" spans="1:21" s="174" customFormat="1" ht="15.6" customHeight="1" x14ac:dyDescent="0.25">
      <c r="A118" s="195"/>
      <c r="B118" s="1143" t="s">
        <v>199</v>
      </c>
      <c r="C118" s="1143"/>
      <c r="D118" s="1143"/>
      <c r="E118" s="1143"/>
      <c r="F118" s="1143"/>
      <c r="G118" s="1151" t="s">
        <v>194</v>
      </c>
      <c r="H118" s="1151"/>
      <c r="I118" s="1151"/>
      <c r="J118" s="210"/>
      <c r="K118" s="14"/>
      <c r="L118" s="210"/>
      <c r="M118" s="15"/>
      <c r="N118" s="1143"/>
      <c r="O118" s="1143"/>
      <c r="P118" s="1143"/>
      <c r="Q118" s="1143"/>
      <c r="R118" s="1143"/>
      <c r="S118" s="373"/>
      <c r="T118" s="332"/>
      <c r="U118" s="332"/>
    </row>
    <row r="119" spans="1:21" s="174" customFormat="1" ht="15.6" customHeight="1" x14ac:dyDescent="0.25">
      <c r="A119" s="195"/>
      <c r="B119" s="1143" t="s">
        <v>200</v>
      </c>
      <c r="C119" s="1143"/>
      <c r="D119" s="1143"/>
      <c r="E119" s="1143"/>
      <c r="F119" s="1143"/>
      <c r="G119" s="1151" t="s">
        <v>194</v>
      </c>
      <c r="H119" s="1151"/>
      <c r="I119" s="1151"/>
      <c r="J119" s="210"/>
      <c r="K119" s="14"/>
      <c r="L119" s="210"/>
      <c r="M119" s="15"/>
      <c r="N119" s="11"/>
      <c r="O119" s="11"/>
      <c r="P119" s="11"/>
      <c r="Q119" s="11"/>
      <c r="R119" s="314"/>
      <c r="S119" s="373"/>
      <c r="T119" s="332"/>
      <c r="U119" s="332"/>
    </row>
    <row r="120" spans="1:21" s="174" customFormat="1" ht="15.6" customHeight="1" x14ac:dyDescent="0.25">
      <c r="A120" s="195"/>
      <c r="B120" s="1143" t="s">
        <v>230</v>
      </c>
      <c r="C120" s="1143"/>
      <c r="D120" s="1143"/>
      <c r="E120" s="1143"/>
      <c r="F120" s="1143"/>
      <c r="G120" s="1151" t="s">
        <v>194</v>
      </c>
      <c r="H120" s="1151"/>
      <c r="I120" s="1151"/>
      <c r="J120" s="210"/>
      <c r="K120" s="14"/>
      <c r="L120" s="210"/>
      <c r="M120" s="15"/>
      <c r="N120" s="11"/>
      <c r="O120" s="11"/>
      <c r="P120" s="1146" t="s">
        <v>265</v>
      </c>
      <c r="Q120" s="11"/>
      <c r="R120" s="314"/>
      <c r="S120" s="373"/>
      <c r="T120" s="332"/>
      <c r="U120" s="332"/>
    </row>
    <row r="121" spans="1:21" s="174" customFormat="1" ht="15.6" customHeight="1" x14ac:dyDescent="0.25">
      <c r="A121" s="195"/>
      <c r="B121" s="1143" t="s">
        <v>203</v>
      </c>
      <c r="C121" s="1143"/>
      <c r="D121" s="1143"/>
      <c r="E121" s="1143"/>
      <c r="F121" s="1143"/>
      <c r="G121" s="1151" t="s">
        <v>195</v>
      </c>
      <c r="H121" s="1151"/>
      <c r="I121" s="1151"/>
      <c r="J121" s="210"/>
      <c r="K121" s="14"/>
      <c r="L121" s="210"/>
      <c r="M121" s="15"/>
      <c r="N121" s="11"/>
      <c r="O121" s="11"/>
      <c r="P121" s="1146"/>
      <c r="Q121" s="11"/>
      <c r="R121" s="314"/>
      <c r="S121" s="373"/>
      <c r="T121" s="332"/>
      <c r="U121" s="332"/>
    </row>
    <row r="122" spans="1:21" s="174" customFormat="1" ht="15.6" customHeight="1" x14ac:dyDescent="0.25">
      <c r="A122" s="195"/>
      <c r="B122" s="1143" t="s">
        <v>231</v>
      </c>
      <c r="C122" s="1143"/>
      <c r="D122" s="1143"/>
      <c r="E122" s="1143"/>
      <c r="F122" s="1143"/>
      <c r="G122" s="1151" t="s">
        <v>195</v>
      </c>
      <c r="H122" s="1151"/>
      <c r="I122" s="1151"/>
      <c r="J122" s="210"/>
      <c r="K122" s="14"/>
      <c r="L122" s="209"/>
      <c r="M122" s="15"/>
      <c r="N122" s="11"/>
      <c r="O122" s="11"/>
      <c r="P122" s="1146"/>
      <c r="Q122" s="11"/>
      <c r="R122" s="314"/>
      <c r="S122" s="373"/>
      <c r="T122" s="332"/>
      <c r="U122" s="332"/>
    </row>
    <row r="123" spans="1:21" s="174" customFormat="1" ht="15.6" customHeight="1" x14ac:dyDescent="0.25">
      <c r="A123" s="195"/>
      <c r="B123" s="8" t="s">
        <v>115</v>
      </c>
      <c r="C123" s="262"/>
      <c r="D123" s="262"/>
      <c r="E123" s="262"/>
      <c r="F123" s="262"/>
      <c r="G123" s="1151" t="s">
        <v>11</v>
      </c>
      <c r="H123" s="1151"/>
      <c r="I123" s="1151"/>
      <c r="J123" s="209"/>
      <c r="K123" s="14"/>
      <c r="L123" s="210"/>
      <c r="M123" s="15"/>
      <c r="N123" s="14" t="str">
        <f>IF(SUM(N115:N122)=0,"",SUM(N115:N122))</f>
        <v/>
      </c>
      <c r="O123" s="11"/>
      <c r="P123" s="1146"/>
      <c r="Q123" s="11"/>
      <c r="R123" s="314"/>
      <c r="S123" s="373"/>
      <c r="T123" s="332"/>
      <c r="U123" s="332"/>
    </row>
    <row r="124" spans="1:21" s="174" customFormat="1" ht="15.6" customHeight="1" x14ac:dyDescent="0.25">
      <c r="A124" s="195"/>
      <c r="B124" s="1064" t="s">
        <v>118</v>
      </c>
      <c r="C124" s="1064"/>
      <c r="D124" s="1064"/>
      <c r="E124" s="1064"/>
      <c r="F124" s="1064"/>
      <c r="G124" s="1151" t="s">
        <v>12</v>
      </c>
      <c r="H124" s="1151"/>
      <c r="I124" s="1151"/>
      <c r="J124" s="319" t="str">
        <f>IF(SUM(J116:J123)=0,"",SUM(J116:J123))</f>
        <v/>
      </c>
      <c r="K124" s="14"/>
      <c r="L124" s="319" t="str">
        <f>IF(SUM(L116:L123)=0,"",SUM(L116:L123))</f>
        <v/>
      </c>
      <c r="M124" s="15"/>
      <c r="N124" s="11"/>
      <c r="O124" s="11"/>
      <c r="P124" s="1146"/>
      <c r="Q124" s="11"/>
      <c r="R124" s="314"/>
      <c r="S124" s="373"/>
      <c r="T124" s="332"/>
      <c r="U124" s="332"/>
    </row>
    <row r="125" spans="1:21" s="174" customFormat="1" ht="15.6" customHeight="1" x14ac:dyDescent="0.25">
      <c r="A125" s="195"/>
      <c r="B125" s="1064" t="s">
        <v>88</v>
      </c>
      <c r="C125" s="1064"/>
      <c r="D125" s="1064"/>
      <c r="E125" s="1064"/>
      <c r="F125" s="1064"/>
      <c r="G125" s="1151" t="s">
        <v>13</v>
      </c>
      <c r="H125" s="1151"/>
      <c r="I125" s="1151"/>
      <c r="J125" s="320"/>
      <c r="K125" s="346"/>
      <c r="L125" s="320"/>
      <c r="M125" s="15"/>
      <c r="N125" s="21" t="s">
        <v>109</v>
      </c>
      <c r="O125" s="9"/>
      <c r="P125" s="1146"/>
      <c r="Q125" s="9"/>
      <c r="R125" s="21" t="s">
        <v>111</v>
      </c>
      <c r="S125" s="373"/>
      <c r="T125" s="332"/>
      <c r="U125" s="332"/>
    </row>
    <row r="126" spans="1:21" s="174" customFormat="1" ht="15.6" customHeight="1" thickBot="1" x14ac:dyDescent="0.3">
      <c r="A126" s="195"/>
      <c r="B126" s="1064" t="s">
        <v>25</v>
      </c>
      <c r="C126" s="1064"/>
      <c r="D126" s="1064"/>
      <c r="E126" s="1064"/>
      <c r="F126" s="1064"/>
      <c r="G126" s="1151" t="s">
        <v>12</v>
      </c>
      <c r="H126" s="1151"/>
      <c r="I126" s="1151"/>
      <c r="J126" s="321" t="str">
        <f>IF(J124="","",J124*J125)</f>
        <v/>
      </c>
      <c r="K126" s="370"/>
      <c r="L126" s="321" t="str">
        <f>IF(L124="","",L124*L125)</f>
        <v/>
      </c>
      <c r="M126" s="15"/>
      <c r="N126" s="11" t="s">
        <v>110</v>
      </c>
      <c r="O126" s="9"/>
      <c r="P126" s="1147"/>
      <c r="Q126" s="9"/>
      <c r="R126" s="271" t="s">
        <v>68</v>
      </c>
      <c r="S126" s="373"/>
      <c r="T126" s="332"/>
      <c r="U126" s="332"/>
    </row>
    <row r="127" spans="1:21" s="174" customFormat="1" ht="15.6" customHeight="1" thickBot="1" x14ac:dyDescent="0.3">
      <c r="A127" s="195"/>
      <c r="B127" s="1064" t="s">
        <v>1</v>
      </c>
      <c r="C127" s="1064"/>
      <c r="D127" s="1064"/>
      <c r="E127" s="1064"/>
      <c r="F127" s="1064"/>
      <c r="G127" s="1064"/>
      <c r="H127" s="1064"/>
      <c r="I127" s="262"/>
      <c r="J127" s="318" t="str">
        <f>IF(SUM(J112,J126)=0,"",(SUM(J112,J126)))</f>
        <v/>
      </c>
      <c r="K127" s="14"/>
      <c r="L127" s="318" t="str">
        <f>IF(SUM(L112,L126)=0,"",(SUM(L112,L126)))</f>
        <v/>
      </c>
      <c r="M127" s="15"/>
      <c r="N127" s="288" t="str">
        <f>IF(AND(L127="",J127=""),"",IF(J127="","",IF(J127&lt;L127,12,IF(L127="",12,24))))</f>
        <v/>
      </c>
      <c r="O127" s="11"/>
      <c r="P127" s="563"/>
      <c r="Q127" s="11"/>
      <c r="R127" s="610" t="str">
        <f>IF(N127="","",IF(P127="x","",IF(N127=12,J127/12,(J127+L127)/24)))</f>
        <v/>
      </c>
      <c r="S127" s="373"/>
      <c r="T127" s="332"/>
      <c r="U127" s="332"/>
    </row>
    <row r="128" spans="1:21" s="174" customFormat="1" ht="15.6" customHeight="1" thickTop="1" x14ac:dyDescent="0.25">
      <c r="A128" s="195"/>
      <c r="B128" s="8"/>
      <c r="C128" s="262"/>
      <c r="D128" s="262"/>
      <c r="E128" s="262"/>
      <c r="F128" s="262"/>
      <c r="G128" s="1159" t="s">
        <v>125</v>
      </c>
      <c r="H128" s="1159"/>
      <c r="I128" s="1159"/>
      <c r="J128" s="1159"/>
      <c r="K128" s="1159"/>
      <c r="L128" s="1159"/>
      <c r="M128" s="1159"/>
      <c r="N128" s="1159"/>
      <c r="O128" s="1159"/>
      <c r="P128" s="1159"/>
      <c r="Q128" s="1159"/>
      <c r="R128" s="1159"/>
      <c r="S128" s="373"/>
      <c r="T128" s="332"/>
      <c r="U128" s="332"/>
    </row>
    <row r="129" spans="1:21" s="174" customFormat="1" ht="4.9000000000000004" customHeight="1" x14ac:dyDescent="0.25">
      <c r="A129" s="195"/>
      <c r="B129" s="535"/>
      <c r="C129" s="541"/>
      <c r="D129" s="541"/>
      <c r="E129" s="541"/>
      <c r="F129" s="541"/>
      <c r="G129" s="541"/>
      <c r="H129" s="541"/>
      <c r="I129" s="541"/>
      <c r="J129" s="541"/>
      <c r="K129" s="541"/>
      <c r="L129" s="541"/>
      <c r="M129" s="544"/>
      <c r="N129" s="538"/>
      <c r="O129" s="538"/>
      <c r="P129" s="538"/>
      <c r="Q129" s="538"/>
      <c r="R129" s="545"/>
      <c r="S129" s="373"/>
      <c r="T129" s="332"/>
      <c r="U129" s="332"/>
    </row>
    <row r="130" spans="1:21" s="174" customFormat="1" ht="16.149999999999999" customHeight="1" x14ac:dyDescent="0.25">
      <c r="A130" s="195"/>
      <c r="B130" s="5" t="s">
        <v>34</v>
      </c>
      <c r="C130" s="1064" t="s">
        <v>74</v>
      </c>
      <c r="D130" s="1064"/>
      <c r="E130" s="1064"/>
      <c r="F130" s="1064"/>
      <c r="G130" s="1064"/>
      <c r="H130" s="1064"/>
      <c r="I130" s="1064"/>
      <c r="J130" s="312"/>
      <c r="K130" s="316"/>
      <c r="L130" s="312"/>
      <c r="M130" s="311"/>
      <c r="N130" s="287"/>
      <c r="O130" s="287"/>
      <c r="P130" s="287"/>
      <c r="Q130" s="287"/>
      <c r="R130" s="331"/>
      <c r="S130" s="373"/>
      <c r="T130" s="332"/>
      <c r="U130" s="332"/>
    </row>
    <row r="131" spans="1:21" s="174" customFormat="1" ht="16.899999999999999" customHeight="1" x14ac:dyDescent="0.25">
      <c r="A131" s="195"/>
      <c r="B131" s="1065"/>
      <c r="C131" s="1065"/>
      <c r="D131" s="1065"/>
      <c r="E131" s="1065"/>
      <c r="F131" s="1065"/>
      <c r="G131" s="1065"/>
      <c r="H131" s="1065"/>
      <c r="I131" s="1065"/>
      <c r="J131" s="1065"/>
      <c r="K131" s="1065"/>
      <c r="L131" s="1065"/>
      <c r="M131" s="1065"/>
      <c r="N131" s="1065"/>
      <c r="O131" s="1065"/>
      <c r="P131" s="1065"/>
      <c r="Q131" s="1065"/>
      <c r="R131" s="1065"/>
      <c r="S131" s="373"/>
      <c r="T131" s="332"/>
      <c r="U131" s="332"/>
    </row>
    <row r="132" spans="1:21" s="174" customFormat="1" ht="33" customHeight="1" x14ac:dyDescent="0.25">
      <c r="A132" s="195"/>
      <c r="B132" s="1065"/>
      <c r="C132" s="1065"/>
      <c r="D132" s="1065"/>
      <c r="E132" s="1065"/>
      <c r="F132" s="1065"/>
      <c r="G132" s="1065"/>
      <c r="H132" s="1065"/>
      <c r="I132" s="1065"/>
      <c r="J132" s="1065"/>
      <c r="K132" s="1065"/>
      <c r="L132" s="1065"/>
      <c r="M132" s="1065"/>
      <c r="N132" s="1065"/>
      <c r="O132" s="1065"/>
      <c r="P132" s="1065"/>
      <c r="Q132" s="1065"/>
      <c r="R132" s="1065"/>
      <c r="S132" s="373"/>
      <c r="T132" s="332"/>
      <c r="U132" s="332"/>
    </row>
    <row r="133" spans="1:21" s="195" customFormat="1" ht="4.1500000000000004" customHeight="1" x14ac:dyDescent="0.25">
      <c r="J133" s="290"/>
      <c r="K133" s="290"/>
      <c r="R133" s="443"/>
      <c r="S133" s="289"/>
      <c r="T133" s="332"/>
      <c r="U133" s="332"/>
    </row>
    <row r="134" spans="1:21" ht="16.899999999999999" customHeight="1" x14ac:dyDescent="0.25">
      <c r="B134" s="330" t="s">
        <v>205</v>
      </c>
      <c r="C134" s="1154"/>
      <c r="D134" s="1154"/>
      <c r="E134" s="1154"/>
      <c r="F134" s="1154"/>
      <c r="G134" s="1154"/>
      <c r="H134" s="1154"/>
      <c r="I134" s="1154"/>
      <c r="J134" s="1154"/>
      <c r="K134" s="1154"/>
      <c r="L134" s="295"/>
      <c r="M134" s="295"/>
      <c r="N134" s="295"/>
      <c r="O134" s="295"/>
      <c r="P134" s="295"/>
      <c r="Q134" s="295"/>
      <c r="R134" s="295"/>
    </row>
    <row r="135" spans="1:21" ht="16.149999999999999" customHeight="1" x14ac:dyDescent="0.25">
      <c r="B135" s="330" t="s">
        <v>3</v>
      </c>
      <c r="C135" s="1155"/>
      <c r="D135" s="1155"/>
      <c r="E135" s="1155"/>
      <c r="F135" s="1155"/>
      <c r="G135" s="1155"/>
      <c r="H135" s="16"/>
      <c r="I135" s="296" t="s">
        <v>103</v>
      </c>
      <c r="J135" s="371">
        <f>Input!$C$9</f>
        <v>2023</v>
      </c>
      <c r="K135" s="296" t="s">
        <v>103</v>
      </c>
      <c r="L135" s="6">
        <f>J135-1</f>
        <v>2022</v>
      </c>
      <c r="M135" s="4"/>
      <c r="O135" s="175"/>
      <c r="P135" s="175"/>
      <c r="Q135" s="175"/>
      <c r="S135" s="374"/>
    </row>
    <row r="136" spans="1:21" ht="6" customHeight="1" x14ac:dyDescent="0.25">
      <c r="B136" s="175"/>
      <c r="C136" s="175"/>
      <c r="D136" s="175"/>
      <c r="E136" s="175"/>
      <c r="F136" s="175"/>
      <c r="G136" s="175"/>
      <c r="H136" s="175"/>
      <c r="I136" s="4"/>
      <c r="J136" s="4"/>
      <c r="K136" s="4"/>
      <c r="L136" s="4"/>
      <c r="M136" s="4"/>
      <c r="N136" s="175"/>
      <c r="O136" s="175"/>
      <c r="P136" s="175"/>
      <c r="Q136" s="175"/>
      <c r="R136" s="175"/>
      <c r="S136" s="374"/>
    </row>
    <row r="137" spans="1:21" ht="15" customHeight="1" x14ac:dyDescent="0.25">
      <c r="B137" s="1143" t="s">
        <v>221</v>
      </c>
      <c r="C137" s="1143"/>
      <c r="D137" s="1143"/>
      <c r="E137" s="1143"/>
      <c r="F137" s="1143"/>
      <c r="G137" s="1151" t="s">
        <v>9</v>
      </c>
      <c r="H137" s="1151"/>
      <c r="I137" s="1151"/>
      <c r="J137" s="209"/>
      <c r="K137" s="308"/>
      <c r="L137" s="209"/>
      <c r="M137" s="279"/>
      <c r="N137" s="9"/>
      <c r="O137" s="9"/>
      <c r="P137" s="9"/>
      <c r="Q137" s="9"/>
      <c r="R137" s="314"/>
      <c r="S137" s="375"/>
    </row>
    <row r="138" spans="1:21" s="174" customFormat="1" ht="15" x14ac:dyDescent="0.25">
      <c r="A138" s="195"/>
      <c r="B138" s="1143" t="s">
        <v>226</v>
      </c>
      <c r="C138" s="1143"/>
      <c r="D138" s="1143"/>
      <c r="E138" s="261"/>
      <c r="F138" s="261"/>
      <c r="G138" s="1151" t="s">
        <v>11</v>
      </c>
      <c r="H138" s="1151"/>
      <c r="I138" s="1151"/>
      <c r="J138" s="210"/>
      <c r="K138" s="308"/>
      <c r="L138" s="210"/>
      <c r="M138" s="279"/>
      <c r="N138" s="9"/>
      <c r="O138" s="9"/>
      <c r="P138" s="9"/>
      <c r="Q138" s="9"/>
      <c r="R138" s="314"/>
      <c r="S138" s="375"/>
      <c r="T138" s="517"/>
      <c r="U138" s="332"/>
    </row>
    <row r="139" spans="1:21" s="174" customFormat="1" ht="15" x14ac:dyDescent="0.25">
      <c r="A139" s="195"/>
      <c r="B139" s="1143" t="s">
        <v>227</v>
      </c>
      <c r="C139" s="1143"/>
      <c r="D139" s="1143"/>
      <c r="E139" s="261"/>
      <c r="F139" s="261"/>
      <c r="G139" s="1151" t="s">
        <v>11</v>
      </c>
      <c r="H139" s="1151"/>
      <c r="I139" s="1151"/>
      <c r="J139" s="210"/>
      <c r="K139" s="308"/>
      <c r="L139" s="210"/>
      <c r="M139" s="279"/>
      <c r="N139" s="9"/>
      <c r="O139" s="9"/>
      <c r="P139" s="9"/>
      <c r="Q139" s="9"/>
      <c r="R139" s="314"/>
      <c r="S139" s="375"/>
      <c r="T139" s="332"/>
      <c r="U139" s="332"/>
    </row>
    <row r="140" spans="1:21" s="174" customFormat="1" ht="15" x14ac:dyDescent="0.25">
      <c r="A140" s="195"/>
      <c r="B140" s="1143" t="s">
        <v>217</v>
      </c>
      <c r="C140" s="1143"/>
      <c r="D140" s="1143"/>
      <c r="E140" s="261"/>
      <c r="F140" s="261"/>
      <c r="G140" s="1151" t="s">
        <v>11</v>
      </c>
      <c r="H140" s="1151"/>
      <c r="I140" s="1151"/>
      <c r="J140" s="210"/>
      <c r="K140" s="308"/>
      <c r="L140" s="210"/>
      <c r="M140" s="279"/>
      <c r="N140" s="9"/>
      <c r="O140" s="9"/>
      <c r="P140" s="9"/>
      <c r="Q140" s="9"/>
      <c r="R140" s="314"/>
      <c r="S140" s="375"/>
      <c r="T140" s="332"/>
      <c r="U140" s="332"/>
    </row>
    <row r="141" spans="1:21" s="174" customFormat="1" x14ac:dyDescent="0.25">
      <c r="A141" s="195"/>
      <c r="B141" s="1143" t="s">
        <v>225</v>
      </c>
      <c r="C141" s="1143"/>
      <c r="D141" s="1143"/>
      <c r="E141" s="1143"/>
      <c r="F141" s="1143"/>
      <c r="G141" s="1151" t="s">
        <v>194</v>
      </c>
      <c r="H141" s="1151"/>
      <c r="I141" s="1151"/>
      <c r="J141" s="210"/>
      <c r="K141" s="308"/>
      <c r="L141" s="210"/>
      <c r="M141" s="279"/>
      <c r="N141" s="9"/>
      <c r="O141" s="9"/>
      <c r="P141" s="9"/>
      <c r="Q141" s="9"/>
      <c r="R141" s="314"/>
      <c r="S141" s="376"/>
      <c r="T141" s="332"/>
      <c r="U141" s="332"/>
    </row>
    <row r="142" spans="1:21" s="302" customFormat="1" ht="16.899999999999999" customHeight="1" x14ac:dyDescent="0.25">
      <c r="A142" s="195"/>
      <c r="B142" s="1143" t="s">
        <v>224</v>
      </c>
      <c r="C142" s="1143"/>
      <c r="D142" s="1143"/>
      <c r="E142" s="1143"/>
      <c r="F142" s="1143"/>
      <c r="G142" s="1151" t="s">
        <v>194</v>
      </c>
      <c r="H142" s="1151"/>
      <c r="I142" s="1151"/>
      <c r="J142" s="210"/>
      <c r="K142" s="308"/>
      <c r="L142" s="210"/>
      <c r="M142" s="279"/>
      <c r="N142" s="177"/>
      <c r="O142" s="9"/>
      <c r="P142" s="9"/>
      <c r="Q142" s="9"/>
      <c r="R142" s="177"/>
      <c r="S142" s="373"/>
      <c r="T142" s="332"/>
      <c r="U142" s="332"/>
    </row>
    <row r="143" spans="1:21" s="174" customFormat="1" ht="17.45" customHeight="1" x14ac:dyDescent="0.25">
      <c r="A143" s="195"/>
      <c r="B143" s="1143" t="s">
        <v>223</v>
      </c>
      <c r="C143" s="1143"/>
      <c r="D143" s="1143"/>
      <c r="E143" s="1143"/>
      <c r="F143" s="1143"/>
      <c r="G143" s="1151" t="s">
        <v>11</v>
      </c>
      <c r="H143" s="1151"/>
      <c r="I143" s="1151"/>
      <c r="J143" s="210"/>
      <c r="K143" s="308"/>
      <c r="L143" s="210"/>
      <c r="M143" s="279"/>
      <c r="N143" s="9"/>
      <c r="O143" s="9"/>
      <c r="P143" s="9"/>
      <c r="Q143" s="9"/>
      <c r="R143" s="271"/>
      <c r="S143" s="376"/>
      <c r="T143" s="332"/>
      <c r="U143" s="332"/>
    </row>
    <row r="144" spans="1:21" s="174" customFormat="1" ht="15.6" customHeight="1" thickBot="1" x14ac:dyDescent="0.3">
      <c r="A144" s="195"/>
      <c r="B144" s="8"/>
      <c r="C144" s="1064" t="s">
        <v>114</v>
      </c>
      <c r="D144" s="1064"/>
      <c r="E144" s="1064"/>
      <c r="F144" s="1064"/>
      <c r="G144" s="1064"/>
      <c r="H144" s="1064"/>
      <c r="I144" s="262"/>
      <c r="J144" s="318" t="str">
        <f>IF(SUM(J137:J143)=0,"",SUM(J137:J143))</f>
        <v/>
      </c>
      <c r="K144" s="14"/>
      <c r="L144" s="318" t="str">
        <f>IF(SUM(L137:L143)=0,"",SUM(L137:L143))</f>
        <v/>
      </c>
      <c r="M144" s="15"/>
      <c r="N144" s="11"/>
      <c r="O144" s="11"/>
      <c r="P144" s="11"/>
      <c r="Q144" s="11"/>
      <c r="R144" s="314"/>
      <c r="S144" s="373"/>
      <c r="T144" s="332"/>
      <c r="U144" s="332"/>
    </row>
    <row r="145" spans="1:21" s="174" customFormat="1" ht="15.6" customHeight="1" thickTop="1" x14ac:dyDescent="0.25">
      <c r="A145" s="195"/>
      <c r="B145" s="1143" t="s">
        <v>117</v>
      </c>
      <c r="C145" s="1143"/>
      <c r="D145" s="1143"/>
      <c r="E145" s="1143"/>
      <c r="F145" s="1143"/>
      <c r="G145" s="1143"/>
      <c r="H145" s="1143"/>
      <c r="I145" s="1143"/>
      <c r="J145" s="1143"/>
      <c r="K145" s="1143"/>
      <c r="L145" s="1143"/>
      <c r="M145" s="15"/>
      <c r="N145" s="11"/>
      <c r="O145" s="11"/>
      <c r="P145" s="11"/>
      <c r="Q145" s="11"/>
      <c r="R145" s="314"/>
      <c r="S145" s="373"/>
      <c r="T145" s="332"/>
      <c r="U145" s="332"/>
    </row>
    <row r="146" spans="1:21" ht="13.15" customHeight="1" x14ac:dyDescent="0.25">
      <c r="B146" s="1160" t="s">
        <v>87</v>
      </c>
      <c r="C146" s="1131"/>
      <c r="D146" s="274"/>
      <c r="E146" s="1160"/>
      <c r="F146" s="1160"/>
      <c r="G146" s="1160"/>
      <c r="H146" s="1160"/>
      <c r="I146" s="1160" t="s">
        <v>137</v>
      </c>
      <c r="J146" s="1160"/>
      <c r="K146" s="1160"/>
      <c r="L146" s="1160"/>
      <c r="M146" s="274"/>
      <c r="N146" s="1160" t="s">
        <v>116</v>
      </c>
      <c r="O146" s="1160"/>
      <c r="P146" s="1160"/>
      <c r="Q146" s="1160"/>
      <c r="R146" s="1160"/>
      <c r="S146" s="317"/>
    </row>
    <row r="147" spans="1:21" ht="12" customHeight="1" x14ac:dyDescent="0.25">
      <c r="B147" s="1131"/>
      <c r="C147" s="1131"/>
      <c r="D147" s="315"/>
      <c r="E147" s="1160"/>
      <c r="F147" s="1160"/>
      <c r="G147" s="1160"/>
      <c r="H147" s="1160"/>
      <c r="I147" s="1160"/>
      <c r="J147" s="1160"/>
      <c r="K147" s="1160"/>
      <c r="L147" s="1160"/>
      <c r="M147" s="274"/>
      <c r="N147" s="1160"/>
      <c r="O147" s="1160"/>
      <c r="P147" s="1160"/>
      <c r="Q147" s="1160"/>
      <c r="R147" s="1160"/>
      <c r="S147" s="317"/>
    </row>
    <row r="148" spans="1:21" s="174" customFormat="1" ht="15.6" customHeight="1" x14ac:dyDescent="0.25">
      <c r="A148" s="195"/>
      <c r="B148" s="1143" t="s">
        <v>228</v>
      </c>
      <c r="C148" s="1143"/>
      <c r="D148" s="1143"/>
      <c r="E148" s="1143"/>
      <c r="F148" s="1143"/>
      <c r="G148" s="1151" t="s">
        <v>11</v>
      </c>
      <c r="H148" s="1151"/>
      <c r="I148" s="1151"/>
      <c r="J148" s="209"/>
      <c r="K148" s="14"/>
      <c r="L148" s="209"/>
      <c r="M148" s="15"/>
      <c r="N148" s="11"/>
      <c r="O148" s="11"/>
      <c r="P148" s="11"/>
      <c r="Q148" s="11"/>
      <c r="R148" s="314"/>
      <c r="S148" s="373"/>
      <c r="T148" s="332"/>
      <c r="U148" s="332"/>
    </row>
    <row r="149" spans="1:21" s="174" customFormat="1" ht="15.6" customHeight="1" x14ac:dyDescent="0.25">
      <c r="A149" s="195"/>
      <c r="B149" s="1143" t="s">
        <v>229</v>
      </c>
      <c r="C149" s="1143"/>
      <c r="D149" s="1143"/>
      <c r="E149" s="1143"/>
      <c r="F149" s="1143"/>
      <c r="G149" s="1151" t="s">
        <v>11</v>
      </c>
      <c r="H149" s="1151"/>
      <c r="I149" s="1151"/>
      <c r="J149" s="210"/>
      <c r="K149" s="14"/>
      <c r="L149" s="210"/>
      <c r="M149" s="15"/>
      <c r="N149" s="11"/>
      <c r="O149" s="11"/>
      <c r="P149" s="11"/>
      <c r="Q149" s="11"/>
      <c r="R149" s="314"/>
      <c r="S149" s="373"/>
      <c r="T149" s="332"/>
      <c r="U149" s="332"/>
    </row>
    <row r="150" spans="1:21" s="174" customFormat="1" ht="15.6" customHeight="1" x14ac:dyDescent="0.25">
      <c r="A150" s="195"/>
      <c r="B150" s="1143" t="s">
        <v>199</v>
      </c>
      <c r="C150" s="1143"/>
      <c r="D150" s="1143"/>
      <c r="E150" s="1143"/>
      <c r="F150" s="1143"/>
      <c r="G150" s="1151" t="s">
        <v>194</v>
      </c>
      <c r="H150" s="1151"/>
      <c r="I150" s="1151"/>
      <c r="J150" s="210"/>
      <c r="K150" s="14"/>
      <c r="L150" s="210"/>
      <c r="M150" s="15"/>
      <c r="N150" s="1143"/>
      <c r="O150" s="1143"/>
      <c r="P150" s="1143"/>
      <c r="Q150" s="1143"/>
      <c r="R150" s="1143"/>
      <c r="S150" s="373"/>
      <c r="T150" s="332"/>
      <c r="U150" s="332"/>
    </row>
    <row r="151" spans="1:21" s="174" customFormat="1" ht="15.6" customHeight="1" x14ac:dyDescent="0.25">
      <c r="A151" s="195"/>
      <c r="B151" s="1143" t="s">
        <v>200</v>
      </c>
      <c r="C151" s="1143"/>
      <c r="D151" s="1143"/>
      <c r="E151" s="1143"/>
      <c r="F151" s="1143"/>
      <c r="G151" s="1151" t="s">
        <v>194</v>
      </c>
      <c r="H151" s="1151"/>
      <c r="I151" s="1151"/>
      <c r="J151" s="210"/>
      <c r="K151" s="14"/>
      <c r="L151" s="210"/>
      <c r="M151" s="15"/>
      <c r="N151" s="11"/>
      <c r="O151" s="11"/>
      <c r="P151" s="11"/>
      <c r="Q151" s="11"/>
      <c r="R151" s="314"/>
      <c r="S151" s="373"/>
      <c r="T151" s="332"/>
      <c r="U151" s="332"/>
    </row>
    <row r="152" spans="1:21" s="174" customFormat="1" ht="15.6" customHeight="1" x14ac:dyDescent="0.25">
      <c r="A152" s="195"/>
      <c r="B152" s="1143" t="s">
        <v>230</v>
      </c>
      <c r="C152" s="1143"/>
      <c r="D152" s="1143"/>
      <c r="E152" s="1143"/>
      <c r="F152" s="1143"/>
      <c r="G152" s="1151" t="s">
        <v>194</v>
      </c>
      <c r="H152" s="1151"/>
      <c r="I152" s="1151"/>
      <c r="J152" s="210"/>
      <c r="K152" s="14"/>
      <c r="L152" s="210"/>
      <c r="M152" s="15"/>
      <c r="N152" s="11"/>
      <c r="O152" s="11"/>
      <c r="P152" s="1146" t="s">
        <v>265</v>
      </c>
      <c r="Q152" s="11"/>
      <c r="R152" s="314"/>
      <c r="S152" s="373"/>
      <c r="T152" s="332"/>
      <c r="U152" s="332"/>
    </row>
    <row r="153" spans="1:21" s="174" customFormat="1" ht="15.6" customHeight="1" x14ac:dyDescent="0.25">
      <c r="A153" s="195"/>
      <c r="B153" s="1143" t="s">
        <v>203</v>
      </c>
      <c r="C153" s="1143"/>
      <c r="D153" s="1143"/>
      <c r="E153" s="1143"/>
      <c r="F153" s="1143"/>
      <c r="G153" s="1151" t="s">
        <v>195</v>
      </c>
      <c r="H153" s="1151"/>
      <c r="I153" s="1151"/>
      <c r="J153" s="210"/>
      <c r="K153" s="14"/>
      <c r="L153" s="210"/>
      <c r="M153" s="15"/>
      <c r="N153" s="11"/>
      <c r="O153" s="11"/>
      <c r="P153" s="1146"/>
      <c r="Q153" s="11"/>
      <c r="R153" s="314"/>
      <c r="S153" s="373"/>
      <c r="T153" s="332"/>
      <c r="U153" s="332"/>
    </row>
    <row r="154" spans="1:21" s="174" customFormat="1" ht="15.6" customHeight="1" x14ac:dyDescent="0.25">
      <c r="A154" s="195"/>
      <c r="B154" s="1143" t="s">
        <v>231</v>
      </c>
      <c r="C154" s="1143"/>
      <c r="D154" s="1143"/>
      <c r="E154" s="1143"/>
      <c r="F154" s="1143"/>
      <c r="G154" s="1151" t="s">
        <v>195</v>
      </c>
      <c r="H154" s="1151"/>
      <c r="I154" s="1151"/>
      <c r="J154" s="210"/>
      <c r="K154" s="14"/>
      <c r="L154" s="209"/>
      <c r="M154" s="15"/>
      <c r="N154" s="11"/>
      <c r="O154" s="11"/>
      <c r="P154" s="1146"/>
      <c r="Q154" s="11"/>
      <c r="R154" s="314"/>
      <c r="S154" s="373"/>
      <c r="T154" s="332"/>
      <c r="U154" s="332"/>
    </row>
    <row r="155" spans="1:21" s="174" customFormat="1" ht="15.6" customHeight="1" x14ac:dyDescent="0.25">
      <c r="A155" s="195"/>
      <c r="B155" s="8" t="s">
        <v>115</v>
      </c>
      <c r="C155" s="262"/>
      <c r="D155" s="262"/>
      <c r="E155" s="262"/>
      <c r="F155" s="262"/>
      <c r="G155" s="1151" t="s">
        <v>11</v>
      </c>
      <c r="H155" s="1151"/>
      <c r="I155" s="1151"/>
      <c r="J155" s="209"/>
      <c r="K155" s="14"/>
      <c r="L155" s="210"/>
      <c r="M155" s="15"/>
      <c r="N155" s="14" t="str">
        <f>IF(SUM(N147:N154)=0,"",SUM(N147:N154))</f>
        <v/>
      </c>
      <c r="O155" s="11"/>
      <c r="P155" s="1146"/>
      <c r="Q155" s="11"/>
      <c r="R155" s="314"/>
      <c r="S155" s="373"/>
      <c r="T155" s="332"/>
      <c r="U155" s="332"/>
    </row>
    <row r="156" spans="1:21" s="174" customFormat="1" ht="15.6" customHeight="1" x14ac:dyDescent="0.25">
      <c r="A156" s="195"/>
      <c r="B156" s="1064" t="s">
        <v>118</v>
      </c>
      <c r="C156" s="1064"/>
      <c r="D156" s="1064"/>
      <c r="E156" s="1064"/>
      <c r="F156" s="1064"/>
      <c r="G156" s="1151" t="s">
        <v>12</v>
      </c>
      <c r="H156" s="1151"/>
      <c r="I156" s="1151"/>
      <c r="J156" s="319" t="str">
        <f>IF(SUM(J148:J155)=0,"",SUM(J148:J155))</f>
        <v/>
      </c>
      <c r="K156" s="14"/>
      <c r="L156" s="319" t="str">
        <f>IF(SUM(L148:L155)=0,"",SUM(L148:L155))</f>
        <v/>
      </c>
      <c r="M156" s="15"/>
      <c r="N156" s="11"/>
      <c r="O156" s="11"/>
      <c r="P156" s="1146"/>
      <c r="Q156" s="11"/>
      <c r="R156" s="314"/>
      <c r="S156" s="373"/>
      <c r="T156" s="332"/>
      <c r="U156" s="332"/>
    </row>
    <row r="157" spans="1:21" s="174" customFormat="1" ht="15.6" customHeight="1" x14ac:dyDescent="0.25">
      <c r="A157" s="195"/>
      <c r="B157" s="1064" t="s">
        <v>88</v>
      </c>
      <c r="C157" s="1064"/>
      <c r="D157" s="1064"/>
      <c r="E157" s="1064"/>
      <c r="F157" s="1064"/>
      <c r="G157" s="1151" t="s">
        <v>13</v>
      </c>
      <c r="H157" s="1151"/>
      <c r="I157" s="1151"/>
      <c r="J157" s="320"/>
      <c r="K157" s="346"/>
      <c r="L157" s="320"/>
      <c r="M157" s="15"/>
      <c r="N157" s="21" t="s">
        <v>109</v>
      </c>
      <c r="O157" s="9"/>
      <c r="P157" s="1146"/>
      <c r="Q157" s="9"/>
      <c r="R157" s="21" t="s">
        <v>111</v>
      </c>
      <c r="S157" s="373"/>
      <c r="T157" s="332"/>
      <c r="U157" s="332"/>
    </row>
    <row r="158" spans="1:21" s="174" customFormat="1" ht="15.6" customHeight="1" thickBot="1" x14ac:dyDescent="0.3">
      <c r="A158" s="195"/>
      <c r="B158" s="1064" t="s">
        <v>25</v>
      </c>
      <c r="C158" s="1064"/>
      <c r="D158" s="1064"/>
      <c r="E158" s="1064"/>
      <c r="F158" s="1064"/>
      <c r="G158" s="1151" t="s">
        <v>12</v>
      </c>
      <c r="H158" s="1151"/>
      <c r="I158" s="1151"/>
      <c r="J158" s="321" t="str">
        <f>IF(J156="","",J156*J157)</f>
        <v/>
      </c>
      <c r="K158" s="370"/>
      <c r="L158" s="321" t="str">
        <f>IF(L156="","",L156*L157)</f>
        <v/>
      </c>
      <c r="M158" s="15"/>
      <c r="N158" s="11" t="s">
        <v>110</v>
      </c>
      <c r="O158" s="9"/>
      <c r="P158" s="1147"/>
      <c r="Q158" s="9"/>
      <c r="R158" s="271" t="s">
        <v>68</v>
      </c>
      <c r="S158" s="373"/>
      <c r="T158" s="332"/>
      <c r="U158" s="332"/>
    </row>
    <row r="159" spans="1:21" s="174" customFormat="1" ht="15.6" customHeight="1" thickBot="1" x14ac:dyDescent="0.3">
      <c r="A159" s="195"/>
      <c r="B159" s="1064" t="s">
        <v>1</v>
      </c>
      <c r="C159" s="1064"/>
      <c r="D159" s="1064"/>
      <c r="E159" s="1064"/>
      <c r="F159" s="1064"/>
      <c r="G159" s="1064"/>
      <c r="H159" s="1064"/>
      <c r="I159" s="262"/>
      <c r="J159" s="318" t="str">
        <f>IF(SUM(J144,J158)=0,"",(SUM(J144,J158)))</f>
        <v/>
      </c>
      <c r="K159" s="14"/>
      <c r="L159" s="318" t="str">
        <f>IF(SUM(L144,L158)=0,"",(SUM(L144,L158)))</f>
        <v/>
      </c>
      <c r="M159" s="15"/>
      <c r="N159" s="288" t="str">
        <f>IF(AND(L159="",J159=""),"",IF(J159="","",IF(J159&lt;L159,12,IF(L159="",12,24))))</f>
        <v/>
      </c>
      <c r="O159" s="11"/>
      <c r="P159" s="563"/>
      <c r="Q159" s="11"/>
      <c r="R159" s="610" t="str">
        <f>IF(N159="","",IF(P159="x","",IF(N159=12,J159/12,(J159+L159)/24)))</f>
        <v/>
      </c>
      <c r="S159" s="373"/>
      <c r="T159" s="332"/>
      <c r="U159" s="332"/>
    </row>
    <row r="160" spans="1:21" s="174" customFormat="1" ht="15.6" customHeight="1" thickTop="1" x14ac:dyDescent="0.25">
      <c r="A160" s="195"/>
      <c r="B160" s="8"/>
      <c r="C160" s="262"/>
      <c r="D160" s="262"/>
      <c r="E160" s="262"/>
      <c r="F160" s="262"/>
      <c r="G160" s="1159" t="s">
        <v>125</v>
      </c>
      <c r="H160" s="1159"/>
      <c r="I160" s="1159"/>
      <c r="J160" s="1159"/>
      <c r="K160" s="1159"/>
      <c r="L160" s="1159"/>
      <c r="M160" s="1159"/>
      <c r="N160" s="1159"/>
      <c r="O160" s="1159"/>
      <c r="P160" s="1159"/>
      <c r="Q160" s="1159"/>
      <c r="R160" s="1159"/>
      <c r="S160" s="373"/>
      <c r="T160" s="332"/>
      <c r="U160" s="332"/>
    </row>
    <row r="161" spans="1:21" s="174" customFormat="1" ht="4.9000000000000004" customHeight="1" x14ac:dyDescent="0.25">
      <c r="A161" s="195"/>
      <c r="B161" s="535"/>
      <c r="C161" s="541"/>
      <c r="D161" s="541"/>
      <c r="E161" s="541"/>
      <c r="F161" s="541"/>
      <c r="G161" s="541"/>
      <c r="H161" s="541"/>
      <c r="I161" s="541"/>
      <c r="J161" s="541"/>
      <c r="K161" s="541"/>
      <c r="L161" s="541"/>
      <c r="M161" s="544"/>
      <c r="N161" s="538"/>
      <c r="O161" s="538"/>
      <c r="P161" s="538"/>
      <c r="Q161" s="538"/>
      <c r="R161" s="545"/>
      <c r="S161" s="373"/>
      <c r="T161" s="332"/>
      <c r="U161" s="332"/>
    </row>
    <row r="162" spans="1:21" s="174" customFormat="1" ht="16.149999999999999" customHeight="1" x14ac:dyDescent="0.25">
      <c r="A162" s="195"/>
      <c r="B162" s="5" t="s">
        <v>34</v>
      </c>
      <c r="C162" s="1064" t="s">
        <v>74</v>
      </c>
      <c r="D162" s="1064"/>
      <c r="E162" s="1064"/>
      <c r="F162" s="1064"/>
      <c r="G162" s="1064"/>
      <c r="H162" s="1064"/>
      <c r="I162" s="1064"/>
      <c r="J162" s="312"/>
      <c r="K162" s="316"/>
      <c r="L162" s="312"/>
      <c r="M162" s="311"/>
      <c r="N162" s="287"/>
      <c r="O162" s="287"/>
      <c r="P162" s="287"/>
      <c r="Q162" s="287"/>
      <c r="R162" s="331"/>
      <c r="S162" s="373"/>
      <c r="T162" s="332"/>
      <c r="U162" s="332"/>
    </row>
    <row r="163" spans="1:21" s="174" customFormat="1" ht="16.899999999999999" customHeight="1" x14ac:dyDescent="0.25">
      <c r="A163" s="195"/>
      <c r="B163" s="1065"/>
      <c r="C163" s="1065"/>
      <c r="D163" s="1065"/>
      <c r="E163" s="1065"/>
      <c r="F163" s="1065"/>
      <c r="G163" s="1065"/>
      <c r="H163" s="1065"/>
      <c r="I163" s="1065"/>
      <c r="J163" s="1065"/>
      <c r="K163" s="1065"/>
      <c r="L163" s="1065"/>
      <c r="M163" s="1065"/>
      <c r="N163" s="1065"/>
      <c r="O163" s="1065"/>
      <c r="P163" s="1065"/>
      <c r="Q163" s="1065"/>
      <c r="R163" s="1065"/>
      <c r="S163" s="373"/>
      <c r="T163" s="332"/>
      <c r="U163" s="332"/>
    </row>
    <row r="164" spans="1:21" s="174" customFormat="1" ht="33" customHeight="1" x14ac:dyDescent="0.25">
      <c r="A164" s="195"/>
      <c r="B164" s="1065"/>
      <c r="C164" s="1065"/>
      <c r="D164" s="1065"/>
      <c r="E164" s="1065"/>
      <c r="F164" s="1065"/>
      <c r="G164" s="1065"/>
      <c r="H164" s="1065"/>
      <c r="I164" s="1065"/>
      <c r="J164" s="1065"/>
      <c r="K164" s="1065"/>
      <c r="L164" s="1065"/>
      <c r="M164" s="1065"/>
      <c r="N164" s="1065"/>
      <c r="O164" s="1065"/>
      <c r="P164" s="1065"/>
      <c r="Q164" s="1065"/>
      <c r="R164" s="1065"/>
      <c r="S164" s="373"/>
      <c r="T164" s="332"/>
      <c r="U164" s="332"/>
    </row>
    <row r="165" spans="1:21" s="195" customFormat="1" ht="4.1500000000000004" customHeight="1" x14ac:dyDescent="0.25">
      <c r="J165" s="290"/>
      <c r="K165" s="290"/>
      <c r="R165" s="443"/>
      <c r="S165" s="289"/>
      <c r="T165" s="332"/>
      <c r="U165" s="332"/>
    </row>
    <row r="166" spans="1:21" ht="16.899999999999999" customHeight="1" x14ac:dyDescent="0.25">
      <c r="B166" s="330" t="s">
        <v>205</v>
      </c>
      <c r="C166" s="1154"/>
      <c r="D166" s="1154"/>
      <c r="E166" s="1154"/>
      <c r="F166" s="1154"/>
      <c r="G166" s="1154"/>
      <c r="H166" s="1154"/>
      <c r="I166" s="1154"/>
      <c r="J166" s="1154"/>
      <c r="K166" s="1154"/>
      <c r="L166" s="295"/>
      <c r="M166" s="295"/>
      <c r="N166" s="295"/>
      <c r="O166" s="295"/>
      <c r="P166" s="295"/>
      <c r="Q166" s="295"/>
      <c r="R166" s="295"/>
    </row>
    <row r="167" spans="1:21" ht="16.149999999999999" customHeight="1" x14ac:dyDescent="0.25">
      <c r="B167" s="330" t="s">
        <v>3</v>
      </c>
      <c r="C167" s="1155"/>
      <c r="D167" s="1155"/>
      <c r="E167" s="1155"/>
      <c r="F167" s="1155"/>
      <c r="G167" s="1155"/>
      <c r="H167" s="16"/>
      <c r="I167" s="296" t="s">
        <v>103</v>
      </c>
      <c r="J167" s="371">
        <f>Input!$C$9</f>
        <v>2023</v>
      </c>
      <c r="K167" s="296" t="s">
        <v>103</v>
      </c>
      <c r="L167" s="6">
        <f>J167-1</f>
        <v>2022</v>
      </c>
      <c r="M167" s="4"/>
      <c r="O167" s="175"/>
      <c r="P167" s="175"/>
      <c r="Q167" s="175"/>
      <c r="S167" s="374"/>
    </row>
    <row r="168" spans="1:21" ht="6" customHeight="1" x14ac:dyDescent="0.25">
      <c r="B168" s="175"/>
      <c r="C168" s="175"/>
      <c r="D168" s="175"/>
      <c r="E168" s="175"/>
      <c r="F168" s="175"/>
      <c r="G168" s="175"/>
      <c r="H168" s="175"/>
      <c r="I168" s="4"/>
      <c r="J168" s="4"/>
      <c r="K168" s="4"/>
      <c r="L168" s="4"/>
      <c r="M168" s="4"/>
      <c r="N168" s="175"/>
      <c r="O168" s="175"/>
      <c r="P168" s="175"/>
      <c r="Q168" s="175"/>
      <c r="R168" s="175"/>
      <c r="S168" s="374"/>
    </row>
    <row r="169" spans="1:21" ht="15" customHeight="1" x14ac:dyDescent="0.25">
      <c r="B169" s="1143" t="s">
        <v>221</v>
      </c>
      <c r="C169" s="1143"/>
      <c r="D169" s="1143"/>
      <c r="E169" s="1143"/>
      <c r="F169" s="1143"/>
      <c r="G169" s="1151" t="s">
        <v>9</v>
      </c>
      <c r="H169" s="1151"/>
      <c r="I169" s="1151"/>
      <c r="J169" s="209"/>
      <c r="K169" s="308"/>
      <c r="L169" s="209"/>
      <c r="M169" s="279"/>
      <c r="N169" s="9"/>
      <c r="O169" s="9"/>
      <c r="P169" s="9"/>
      <c r="Q169" s="9"/>
      <c r="R169" s="314"/>
      <c r="S169" s="375"/>
    </row>
    <row r="170" spans="1:21" s="174" customFormat="1" ht="15" x14ac:dyDescent="0.25">
      <c r="A170" s="195"/>
      <c r="B170" s="1143" t="s">
        <v>226</v>
      </c>
      <c r="C170" s="1143"/>
      <c r="D170" s="1143"/>
      <c r="E170" s="261"/>
      <c r="F170" s="261"/>
      <c r="G170" s="1151" t="s">
        <v>11</v>
      </c>
      <c r="H170" s="1151"/>
      <c r="I170" s="1151"/>
      <c r="J170" s="210"/>
      <c r="K170" s="308"/>
      <c r="L170" s="210"/>
      <c r="M170" s="279"/>
      <c r="N170" s="9"/>
      <c r="O170" s="9"/>
      <c r="P170" s="9"/>
      <c r="Q170" s="9"/>
      <c r="R170" s="314"/>
      <c r="S170" s="375"/>
      <c r="T170" s="517"/>
      <c r="U170" s="332"/>
    </row>
    <row r="171" spans="1:21" s="174" customFormat="1" ht="15" x14ac:dyDescent="0.25">
      <c r="A171" s="195"/>
      <c r="B171" s="1143" t="s">
        <v>227</v>
      </c>
      <c r="C171" s="1143"/>
      <c r="D171" s="1143"/>
      <c r="E171" s="261"/>
      <c r="F171" s="261"/>
      <c r="G171" s="1151" t="s">
        <v>11</v>
      </c>
      <c r="H171" s="1151"/>
      <c r="I171" s="1151"/>
      <c r="J171" s="210"/>
      <c r="K171" s="308"/>
      <c r="L171" s="210"/>
      <c r="M171" s="279"/>
      <c r="N171" s="9"/>
      <c r="O171" s="9"/>
      <c r="P171" s="9"/>
      <c r="Q171" s="9"/>
      <c r="R171" s="314"/>
      <c r="S171" s="375"/>
      <c r="T171" s="332"/>
      <c r="U171" s="332"/>
    </row>
    <row r="172" spans="1:21" s="174" customFormat="1" ht="15" x14ac:dyDescent="0.25">
      <c r="A172" s="195"/>
      <c r="B172" s="1143" t="s">
        <v>217</v>
      </c>
      <c r="C172" s="1143"/>
      <c r="D172" s="1143"/>
      <c r="E172" s="261"/>
      <c r="F172" s="261"/>
      <c r="G172" s="1151" t="s">
        <v>11</v>
      </c>
      <c r="H172" s="1151"/>
      <c r="I172" s="1151"/>
      <c r="J172" s="210"/>
      <c r="K172" s="308"/>
      <c r="L172" s="210"/>
      <c r="M172" s="279"/>
      <c r="N172" s="9"/>
      <c r="O172" s="9"/>
      <c r="P172" s="9"/>
      <c r="Q172" s="9"/>
      <c r="R172" s="314"/>
      <c r="S172" s="375"/>
      <c r="T172" s="332"/>
      <c r="U172" s="332"/>
    </row>
    <row r="173" spans="1:21" s="174" customFormat="1" x14ac:dyDescent="0.25">
      <c r="A173" s="195"/>
      <c r="B173" s="1143" t="s">
        <v>225</v>
      </c>
      <c r="C173" s="1143"/>
      <c r="D173" s="1143"/>
      <c r="E173" s="1143"/>
      <c r="F173" s="1143"/>
      <c r="G173" s="1151" t="s">
        <v>194</v>
      </c>
      <c r="H173" s="1151"/>
      <c r="I173" s="1151"/>
      <c r="J173" s="210"/>
      <c r="K173" s="308"/>
      <c r="L173" s="210"/>
      <c r="M173" s="279"/>
      <c r="N173" s="9"/>
      <c r="O173" s="9"/>
      <c r="P173" s="9"/>
      <c r="Q173" s="9"/>
      <c r="R173" s="314"/>
      <c r="S173" s="376"/>
      <c r="T173" s="332"/>
      <c r="U173" s="332"/>
    </row>
    <row r="174" spans="1:21" s="302" customFormat="1" ht="16.899999999999999" customHeight="1" x14ac:dyDescent="0.25">
      <c r="A174" s="195"/>
      <c r="B174" s="1143" t="s">
        <v>224</v>
      </c>
      <c r="C174" s="1143"/>
      <c r="D174" s="1143"/>
      <c r="E174" s="1143"/>
      <c r="F174" s="1143"/>
      <c r="G174" s="1151" t="s">
        <v>194</v>
      </c>
      <c r="H174" s="1151"/>
      <c r="I174" s="1151"/>
      <c r="J174" s="210"/>
      <c r="K174" s="308"/>
      <c r="L174" s="210"/>
      <c r="M174" s="279"/>
      <c r="N174" s="177"/>
      <c r="O174" s="9"/>
      <c r="P174" s="9"/>
      <c r="Q174" s="9"/>
      <c r="R174" s="177"/>
      <c r="S174" s="373"/>
      <c r="T174" s="332"/>
      <c r="U174" s="332"/>
    </row>
    <row r="175" spans="1:21" s="174" customFormat="1" ht="17.45" customHeight="1" x14ac:dyDescent="0.25">
      <c r="A175" s="195"/>
      <c r="B175" s="1143" t="s">
        <v>223</v>
      </c>
      <c r="C175" s="1143"/>
      <c r="D175" s="1143"/>
      <c r="E175" s="1143"/>
      <c r="F175" s="1143"/>
      <c r="G175" s="1151" t="s">
        <v>11</v>
      </c>
      <c r="H175" s="1151"/>
      <c r="I175" s="1151"/>
      <c r="J175" s="210"/>
      <c r="K175" s="308"/>
      <c r="L175" s="210"/>
      <c r="M175" s="279"/>
      <c r="N175" s="9"/>
      <c r="O175" s="9"/>
      <c r="P175" s="9"/>
      <c r="Q175" s="9"/>
      <c r="R175" s="271"/>
      <c r="S175" s="376"/>
      <c r="T175" s="332"/>
      <c r="U175" s="332"/>
    </row>
    <row r="176" spans="1:21" s="174" customFormat="1" ht="15.6" customHeight="1" thickBot="1" x14ac:dyDescent="0.3">
      <c r="A176" s="195"/>
      <c r="B176" s="8"/>
      <c r="C176" s="1064" t="s">
        <v>114</v>
      </c>
      <c r="D176" s="1064"/>
      <c r="E176" s="1064"/>
      <c r="F176" s="1064"/>
      <c r="G176" s="1064"/>
      <c r="H176" s="1064"/>
      <c r="I176" s="262"/>
      <c r="J176" s="318" t="str">
        <f>IF(SUM(J169:J175)=0,"",SUM(J169:J175))</f>
        <v/>
      </c>
      <c r="K176" s="14"/>
      <c r="L176" s="318" t="str">
        <f>IF(SUM(L169:L175)=0,"",SUM(L169:L175))</f>
        <v/>
      </c>
      <c r="M176" s="15"/>
      <c r="N176" s="11"/>
      <c r="O176" s="11"/>
      <c r="P176" s="11"/>
      <c r="Q176" s="11"/>
      <c r="R176" s="314"/>
      <c r="S176" s="373"/>
      <c r="T176" s="332"/>
      <c r="U176" s="332"/>
    </row>
    <row r="177" spans="1:21" s="174" customFormat="1" ht="15.6" customHeight="1" thickTop="1" x14ac:dyDescent="0.25">
      <c r="A177" s="195"/>
      <c r="B177" s="1143" t="s">
        <v>117</v>
      </c>
      <c r="C177" s="1143"/>
      <c r="D177" s="1143"/>
      <c r="E177" s="1143"/>
      <c r="F177" s="1143"/>
      <c r="G177" s="1143"/>
      <c r="H177" s="1143"/>
      <c r="I177" s="1143"/>
      <c r="J177" s="1143"/>
      <c r="K177" s="1143"/>
      <c r="L177" s="1143"/>
      <c r="M177" s="15"/>
      <c r="N177" s="11"/>
      <c r="O177" s="11"/>
      <c r="P177" s="11"/>
      <c r="Q177" s="11"/>
      <c r="R177" s="314"/>
      <c r="S177" s="373"/>
      <c r="T177" s="332"/>
      <c r="U177" s="332"/>
    </row>
    <row r="178" spans="1:21" ht="13.15" customHeight="1" x14ac:dyDescent="0.25">
      <c r="B178" s="1160" t="s">
        <v>87</v>
      </c>
      <c r="C178" s="1131"/>
      <c r="D178" s="274"/>
      <c r="E178" s="1160"/>
      <c r="F178" s="1160"/>
      <c r="G178" s="1160"/>
      <c r="H178" s="1160"/>
      <c r="I178" s="1160" t="s">
        <v>137</v>
      </c>
      <c r="J178" s="1160"/>
      <c r="K178" s="1160"/>
      <c r="L178" s="1160"/>
      <c r="M178" s="274"/>
      <c r="N178" s="1160" t="s">
        <v>116</v>
      </c>
      <c r="O178" s="1160"/>
      <c r="P178" s="1160"/>
      <c r="Q178" s="1160"/>
      <c r="R178" s="1160"/>
      <c r="S178" s="317"/>
    </row>
    <row r="179" spans="1:21" ht="12" customHeight="1" x14ac:dyDescent="0.25">
      <c r="B179" s="1131"/>
      <c r="C179" s="1131"/>
      <c r="D179" s="315"/>
      <c r="E179" s="1160"/>
      <c r="F179" s="1160"/>
      <c r="G179" s="1160"/>
      <c r="H179" s="1160"/>
      <c r="I179" s="1160"/>
      <c r="J179" s="1160"/>
      <c r="K179" s="1160"/>
      <c r="L179" s="1160"/>
      <c r="M179" s="274"/>
      <c r="N179" s="1160"/>
      <c r="O179" s="1160"/>
      <c r="P179" s="1160"/>
      <c r="Q179" s="1160"/>
      <c r="R179" s="1160"/>
      <c r="S179" s="317"/>
    </row>
    <row r="180" spans="1:21" s="174" customFormat="1" ht="15.6" customHeight="1" x14ac:dyDescent="0.25">
      <c r="A180" s="195"/>
      <c r="B180" s="1143" t="s">
        <v>228</v>
      </c>
      <c r="C180" s="1143"/>
      <c r="D180" s="1143"/>
      <c r="E180" s="1143"/>
      <c r="F180" s="1143"/>
      <c r="G180" s="1151" t="s">
        <v>11</v>
      </c>
      <c r="H180" s="1151"/>
      <c r="I180" s="1151"/>
      <c r="J180" s="209"/>
      <c r="K180" s="14"/>
      <c r="L180" s="209"/>
      <c r="M180" s="15"/>
      <c r="N180" s="11"/>
      <c r="O180" s="11"/>
      <c r="P180" s="11"/>
      <c r="Q180" s="11"/>
      <c r="R180" s="314"/>
      <c r="S180" s="373"/>
      <c r="T180" s="332"/>
      <c r="U180" s="332"/>
    </row>
    <row r="181" spans="1:21" s="174" customFormat="1" ht="15.6" customHeight="1" x14ac:dyDescent="0.25">
      <c r="A181" s="195"/>
      <c r="B181" s="1143" t="s">
        <v>229</v>
      </c>
      <c r="C181" s="1143"/>
      <c r="D181" s="1143"/>
      <c r="E181" s="1143"/>
      <c r="F181" s="1143"/>
      <c r="G181" s="1151" t="s">
        <v>11</v>
      </c>
      <c r="H181" s="1151"/>
      <c r="I181" s="1151"/>
      <c r="J181" s="210"/>
      <c r="K181" s="14"/>
      <c r="L181" s="210"/>
      <c r="M181" s="15"/>
      <c r="N181" s="11"/>
      <c r="O181" s="11"/>
      <c r="P181" s="11"/>
      <c r="Q181" s="11"/>
      <c r="R181" s="314"/>
      <c r="S181" s="373"/>
      <c r="T181" s="332"/>
      <c r="U181" s="332"/>
    </row>
    <row r="182" spans="1:21" s="174" customFormat="1" ht="15.6" customHeight="1" x14ac:dyDescent="0.25">
      <c r="A182" s="195"/>
      <c r="B182" s="1143" t="s">
        <v>199</v>
      </c>
      <c r="C182" s="1143"/>
      <c r="D182" s="1143"/>
      <c r="E182" s="1143"/>
      <c r="F182" s="1143"/>
      <c r="G182" s="1151" t="s">
        <v>194</v>
      </c>
      <c r="H182" s="1151"/>
      <c r="I182" s="1151"/>
      <c r="J182" s="210"/>
      <c r="K182" s="14"/>
      <c r="L182" s="210"/>
      <c r="M182" s="15"/>
      <c r="N182" s="1143"/>
      <c r="O182" s="1143"/>
      <c r="P182" s="1143"/>
      <c r="Q182" s="1143"/>
      <c r="R182" s="1143"/>
      <c r="S182" s="373"/>
      <c r="T182" s="332"/>
      <c r="U182" s="332"/>
    </row>
    <row r="183" spans="1:21" s="174" customFormat="1" ht="15.6" customHeight="1" x14ac:dyDescent="0.25">
      <c r="A183" s="195"/>
      <c r="B183" s="1143" t="s">
        <v>200</v>
      </c>
      <c r="C183" s="1143"/>
      <c r="D183" s="1143"/>
      <c r="E183" s="1143"/>
      <c r="F183" s="1143"/>
      <c r="G183" s="1151" t="s">
        <v>194</v>
      </c>
      <c r="H183" s="1151"/>
      <c r="I183" s="1151"/>
      <c r="J183" s="210"/>
      <c r="K183" s="14"/>
      <c r="L183" s="210"/>
      <c r="M183" s="15"/>
      <c r="N183" s="11"/>
      <c r="O183" s="11"/>
      <c r="P183" s="11"/>
      <c r="Q183" s="11"/>
      <c r="R183" s="314"/>
      <c r="S183" s="373"/>
      <c r="T183" s="332"/>
      <c r="U183" s="332"/>
    </row>
    <row r="184" spans="1:21" s="174" customFormat="1" ht="15.6" customHeight="1" x14ac:dyDescent="0.25">
      <c r="A184" s="195"/>
      <c r="B184" s="1143" t="s">
        <v>230</v>
      </c>
      <c r="C184" s="1143"/>
      <c r="D184" s="1143"/>
      <c r="E184" s="1143"/>
      <c r="F184" s="1143"/>
      <c r="G184" s="1151" t="s">
        <v>194</v>
      </c>
      <c r="H184" s="1151"/>
      <c r="I184" s="1151"/>
      <c r="J184" s="210"/>
      <c r="K184" s="14"/>
      <c r="L184" s="210"/>
      <c r="M184" s="15"/>
      <c r="N184" s="11"/>
      <c r="O184" s="11"/>
      <c r="P184" s="1146" t="s">
        <v>265</v>
      </c>
      <c r="Q184" s="11"/>
      <c r="R184" s="314"/>
      <c r="S184" s="373"/>
      <c r="T184" s="332"/>
      <c r="U184" s="332"/>
    </row>
    <row r="185" spans="1:21" s="174" customFormat="1" ht="15.6" customHeight="1" x14ac:dyDescent="0.25">
      <c r="A185" s="195"/>
      <c r="B185" s="1143" t="s">
        <v>203</v>
      </c>
      <c r="C185" s="1143"/>
      <c r="D185" s="1143"/>
      <c r="E185" s="1143"/>
      <c r="F185" s="1143"/>
      <c r="G185" s="1151" t="s">
        <v>195</v>
      </c>
      <c r="H185" s="1151"/>
      <c r="I185" s="1151"/>
      <c r="J185" s="210"/>
      <c r="K185" s="14"/>
      <c r="L185" s="210"/>
      <c r="M185" s="15"/>
      <c r="N185" s="11"/>
      <c r="O185" s="11"/>
      <c r="P185" s="1146"/>
      <c r="Q185" s="11"/>
      <c r="R185" s="314"/>
      <c r="S185" s="373"/>
      <c r="T185" s="332"/>
      <c r="U185" s="332"/>
    </row>
    <row r="186" spans="1:21" s="174" customFormat="1" ht="15.6" customHeight="1" x14ac:dyDescent="0.25">
      <c r="A186" s="195"/>
      <c r="B186" s="1143" t="s">
        <v>231</v>
      </c>
      <c r="C186" s="1143"/>
      <c r="D186" s="1143"/>
      <c r="E186" s="1143"/>
      <c r="F186" s="1143"/>
      <c r="G186" s="1151" t="s">
        <v>195</v>
      </c>
      <c r="H186" s="1151"/>
      <c r="I186" s="1151"/>
      <c r="J186" s="210"/>
      <c r="K186" s="14"/>
      <c r="L186" s="209"/>
      <c r="M186" s="15"/>
      <c r="N186" s="11"/>
      <c r="O186" s="11"/>
      <c r="P186" s="1146"/>
      <c r="Q186" s="11"/>
      <c r="R186" s="314"/>
      <c r="S186" s="373"/>
      <c r="T186" s="332"/>
      <c r="U186" s="332"/>
    </row>
    <row r="187" spans="1:21" s="174" customFormat="1" ht="15.6" customHeight="1" x14ac:dyDescent="0.25">
      <c r="A187" s="195"/>
      <c r="B187" s="8" t="s">
        <v>115</v>
      </c>
      <c r="C187" s="262"/>
      <c r="D187" s="262"/>
      <c r="E187" s="262"/>
      <c r="F187" s="262"/>
      <c r="G187" s="1151" t="s">
        <v>11</v>
      </c>
      <c r="H187" s="1151"/>
      <c r="I187" s="1151"/>
      <c r="J187" s="209"/>
      <c r="K187" s="14"/>
      <c r="L187" s="210"/>
      <c r="M187" s="15"/>
      <c r="N187" s="14" t="str">
        <f>IF(SUM(N179:N186)=0,"",SUM(N179:N186))</f>
        <v/>
      </c>
      <c r="O187" s="11"/>
      <c r="P187" s="1146"/>
      <c r="Q187" s="11"/>
      <c r="R187" s="314"/>
      <c r="S187" s="373"/>
      <c r="T187" s="332"/>
      <c r="U187" s="332"/>
    </row>
    <row r="188" spans="1:21" s="174" customFormat="1" ht="15.6" customHeight="1" x14ac:dyDescent="0.25">
      <c r="A188" s="195"/>
      <c r="B188" s="1064" t="s">
        <v>118</v>
      </c>
      <c r="C188" s="1064"/>
      <c r="D188" s="1064"/>
      <c r="E188" s="1064"/>
      <c r="F188" s="1064"/>
      <c r="G188" s="1151" t="s">
        <v>12</v>
      </c>
      <c r="H188" s="1151"/>
      <c r="I188" s="1151"/>
      <c r="J188" s="319" t="str">
        <f>IF(SUM(J180:J187)=0,"",SUM(J180:J187))</f>
        <v/>
      </c>
      <c r="K188" s="14"/>
      <c r="L188" s="319" t="str">
        <f>IF(SUM(L180:L187)=0,"",SUM(L180:L187))</f>
        <v/>
      </c>
      <c r="M188" s="15"/>
      <c r="N188" s="11"/>
      <c r="O188" s="11"/>
      <c r="P188" s="1146"/>
      <c r="Q188" s="11"/>
      <c r="R188" s="314"/>
      <c r="S188" s="373"/>
      <c r="T188" s="332"/>
      <c r="U188" s="332"/>
    </row>
    <row r="189" spans="1:21" s="174" customFormat="1" ht="15.6" customHeight="1" x14ac:dyDescent="0.25">
      <c r="A189" s="195"/>
      <c r="B189" s="1064" t="s">
        <v>88</v>
      </c>
      <c r="C189" s="1064"/>
      <c r="D189" s="1064"/>
      <c r="E189" s="1064"/>
      <c r="F189" s="1064"/>
      <c r="G189" s="1151" t="s">
        <v>13</v>
      </c>
      <c r="H189" s="1151"/>
      <c r="I189" s="1151"/>
      <c r="J189" s="320"/>
      <c r="K189" s="346"/>
      <c r="L189" s="320"/>
      <c r="M189" s="15"/>
      <c r="N189" s="21" t="s">
        <v>109</v>
      </c>
      <c r="O189" s="9"/>
      <c r="P189" s="1146"/>
      <c r="Q189" s="9"/>
      <c r="R189" s="21" t="s">
        <v>111</v>
      </c>
      <c r="S189" s="373"/>
      <c r="T189" s="332"/>
      <c r="U189" s="332"/>
    </row>
    <row r="190" spans="1:21" s="174" customFormat="1" ht="15.6" customHeight="1" thickBot="1" x14ac:dyDescent="0.3">
      <c r="A190" s="195"/>
      <c r="B190" s="1064" t="s">
        <v>25</v>
      </c>
      <c r="C190" s="1064"/>
      <c r="D190" s="1064"/>
      <c r="E190" s="1064"/>
      <c r="F190" s="1064"/>
      <c r="G190" s="1151" t="s">
        <v>12</v>
      </c>
      <c r="H190" s="1151"/>
      <c r="I190" s="1151"/>
      <c r="J190" s="321" t="str">
        <f>IF(J188="","",J188*J189)</f>
        <v/>
      </c>
      <c r="K190" s="370"/>
      <c r="L190" s="321" t="str">
        <f>IF(L188="","",L188*L189)</f>
        <v/>
      </c>
      <c r="M190" s="15"/>
      <c r="N190" s="11" t="s">
        <v>110</v>
      </c>
      <c r="O190" s="9"/>
      <c r="P190" s="1147"/>
      <c r="Q190" s="9"/>
      <c r="R190" s="271" t="s">
        <v>68</v>
      </c>
      <c r="S190" s="373"/>
      <c r="T190" s="332"/>
      <c r="U190" s="332"/>
    </row>
    <row r="191" spans="1:21" s="174" customFormat="1" ht="15.6" customHeight="1" thickBot="1" x14ac:dyDescent="0.3">
      <c r="A191" s="195"/>
      <c r="B191" s="1064" t="s">
        <v>1</v>
      </c>
      <c r="C191" s="1064"/>
      <c r="D191" s="1064"/>
      <c r="E191" s="1064"/>
      <c r="F191" s="1064"/>
      <c r="G191" s="1064"/>
      <c r="H191" s="1064"/>
      <c r="I191" s="262"/>
      <c r="J191" s="318" t="str">
        <f>IF(SUM(J176,J190)=0,"",(SUM(J176,J190)))</f>
        <v/>
      </c>
      <c r="K191" s="14"/>
      <c r="L191" s="318" t="str">
        <f>IF(SUM(L176,L190)=0,"",(SUM(L176,L190)))</f>
        <v/>
      </c>
      <c r="M191" s="15"/>
      <c r="N191" s="288" t="str">
        <f>IF(AND(L191="",J191=""),"",IF(J191="","",IF(J191&lt;L191,12,IF(L191="",12,24))))</f>
        <v/>
      </c>
      <c r="O191" s="11"/>
      <c r="P191" s="563"/>
      <c r="Q191" s="11"/>
      <c r="R191" s="610" t="str">
        <f>IF(N191="","",IF(P191="x","",IF(N191=12,J191/12,(J191+L191)/24)))</f>
        <v/>
      </c>
      <c r="S191" s="373"/>
      <c r="T191" s="332"/>
      <c r="U191" s="332"/>
    </row>
    <row r="192" spans="1:21" s="174" customFormat="1" ht="15.6" customHeight="1" thickTop="1" x14ac:dyDescent="0.25">
      <c r="A192" s="195"/>
      <c r="B192" s="8"/>
      <c r="C192" s="262"/>
      <c r="D192" s="262"/>
      <c r="E192" s="262"/>
      <c r="F192" s="262"/>
      <c r="G192" s="1159" t="s">
        <v>125</v>
      </c>
      <c r="H192" s="1159"/>
      <c r="I192" s="1159"/>
      <c r="J192" s="1159"/>
      <c r="K192" s="1159"/>
      <c r="L192" s="1159"/>
      <c r="M192" s="1159"/>
      <c r="N192" s="1159"/>
      <c r="O192" s="1159"/>
      <c r="P192" s="1159"/>
      <c r="Q192" s="1159"/>
      <c r="R192" s="1159"/>
      <c r="S192" s="373"/>
      <c r="T192" s="332"/>
      <c r="U192" s="332"/>
    </row>
    <row r="193" spans="1:21" s="174" customFormat="1" ht="4.9000000000000004" customHeight="1" x14ac:dyDescent="0.25">
      <c r="A193" s="195"/>
      <c r="B193" s="535"/>
      <c r="C193" s="541"/>
      <c r="D193" s="541"/>
      <c r="E193" s="541"/>
      <c r="F193" s="541"/>
      <c r="G193" s="541"/>
      <c r="H193" s="541"/>
      <c r="I193" s="541"/>
      <c r="J193" s="541"/>
      <c r="K193" s="541"/>
      <c r="L193" s="541"/>
      <c r="M193" s="544"/>
      <c r="N193" s="538"/>
      <c r="O193" s="538"/>
      <c r="P193" s="538"/>
      <c r="Q193" s="538"/>
      <c r="R193" s="545"/>
      <c r="S193" s="373"/>
      <c r="T193" s="332"/>
      <c r="U193" s="332"/>
    </row>
    <row r="194" spans="1:21" s="174" customFormat="1" ht="16.149999999999999" customHeight="1" x14ac:dyDescent="0.25">
      <c r="A194" s="195"/>
      <c r="B194" s="5" t="s">
        <v>34</v>
      </c>
      <c r="C194" s="1064" t="s">
        <v>74</v>
      </c>
      <c r="D194" s="1064"/>
      <c r="E194" s="1064"/>
      <c r="F194" s="1064"/>
      <c r="G194" s="1064"/>
      <c r="H194" s="1064"/>
      <c r="I194" s="1064"/>
      <c r="J194" s="312"/>
      <c r="K194" s="316"/>
      <c r="L194" s="312"/>
      <c r="M194" s="311"/>
      <c r="N194" s="287"/>
      <c r="O194" s="287"/>
      <c r="P194" s="287"/>
      <c r="Q194" s="287"/>
      <c r="R194" s="331"/>
      <c r="S194" s="373"/>
      <c r="T194" s="332"/>
      <c r="U194" s="332"/>
    </row>
    <row r="195" spans="1:21" s="174" customFormat="1" ht="16.899999999999999" customHeight="1" x14ac:dyDescent="0.25">
      <c r="A195" s="195"/>
      <c r="B195" s="1065"/>
      <c r="C195" s="1065"/>
      <c r="D195" s="1065"/>
      <c r="E195" s="1065"/>
      <c r="F195" s="1065"/>
      <c r="G195" s="1065"/>
      <c r="H195" s="1065"/>
      <c r="I195" s="1065"/>
      <c r="J195" s="1065"/>
      <c r="K195" s="1065"/>
      <c r="L195" s="1065"/>
      <c r="M195" s="1065"/>
      <c r="N195" s="1065"/>
      <c r="O195" s="1065"/>
      <c r="P195" s="1065"/>
      <c r="Q195" s="1065"/>
      <c r="R195" s="1065"/>
      <c r="S195" s="373"/>
      <c r="T195" s="332"/>
      <c r="U195" s="332"/>
    </row>
    <row r="196" spans="1:21" s="174" customFormat="1" ht="33" customHeight="1" x14ac:dyDescent="0.25">
      <c r="A196" s="195"/>
      <c r="B196" s="1065"/>
      <c r="C196" s="1065"/>
      <c r="D196" s="1065"/>
      <c r="E196" s="1065"/>
      <c r="F196" s="1065"/>
      <c r="G196" s="1065"/>
      <c r="H196" s="1065"/>
      <c r="I196" s="1065"/>
      <c r="J196" s="1065"/>
      <c r="K196" s="1065"/>
      <c r="L196" s="1065"/>
      <c r="M196" s="1065"/>
      <c r="N196" s="1065"/>
      <c r="O196" s="1065"/>
      <c r="P196" s="1065"/>
      <c r="Q196" s="1065"/>
      <c r="R196" s="1065"/>
      <c r="S196" s="373"/>
      <c r="T196" s="332"/>
      <c r="U196" s="332"/>
    </row>
    <row r="197" spans="1:21" s="195" customFormat="1" ht="4.1500000000000004" customHeight="1" x14ac:dyDescent="0.25">
      <c r="J197" s="290"/>
      <c r="K197" s="290"/>
      <c r="R197" s="443"/>
      <c r="S197" s="289"/>
      <c r="T197" s="332"/>
      <c r="U197" s="332"/>
    </row>
    <row r="198" spans="1:21" ht="16.899999999999999" customHeight="1" x14ac:dyDescent="0.25">
      <c r="B198" s="330" t="s">
        <v>205</v>
      </c>
      <c r="C198" s="1154"/>
      <c r="D198" s="1154"/>
      <c r="E198" s="1154"/>
      <c r="F198" s="1154"/>
      <c r="G198" s="1154"/>
      <c r="H198" s="1154"/>
      <c r="I198" s="1154"/>
      <c r="J198" s="1154"/>
      <c r="K198" s="1154"/>
      <c r="L198" s="295"/>
      <c r="M198" s="295"/>
      <c r="N198" s="295"/>
      <c r="O198" s="295"/>
      <c r="P198" s="295"/>
      <c r="Q198" s="295"/>
      <c r="R198" s="295"/>
    </row>
    <row r="199" spans="1:21" ht="16.149999999999999" customHeight="1" x14ac:dyDescent="0.25">
      <c r="B199" s="330" t="s">
        <v>3</v>
      </c>
      <c r="C199" s="1155"/>
      <c r="D199" s="1155"/>
      <c r="E199" s="1155"/>
      <c r="F199" s="1155"/>
      <c r="G199" s="1155"/>
      <c r="H199" s="16"/>
      <c r="I199" s="296" t="s">
        <v>103</v>
      </c>
      <c r="J199" s="371">
        <f>Input!$C$9</f>
        <v>2023</v>
      </c>
      <c r="K199" s="296" t="s">
        <v>103</v>
      </c>
      <c r="L199" s="6">
        <f>J199-1</f>
        <v>2022</v>
      </c>
      <c r="M199" s="4"/>
      <c r="O199" s="175"/>
      <c r="P199" s="175"/>
      <c r="Q199" s="175"/>
      <c r="S199" s="374"/>
    </row>
    <row r="200" spans="1:21" ht="6" customHeight="1" x14ac:dyDescent="0.25">
      <c r="B200" s="175"/>
      <c r="C200" s="175"/>
      <c r="D200" s="175"/>
      <c r="E200" s="175"/>
      <c r="F200" s="175"/>
      <c r="G200" s="175"/>
      <c r="H200" s="175"/>
      <c r="I200" s="4"/>
      <c r="J200" s="4"/>
      <c r="K200" s="4"/>
      <c r="L200" s="4"/>
      <c r="M200" s="4"/>
      <c r="N200" s="175"/>
      <c r="O200" s="175"/>
      <c r="P200" s="175"/>
      <c r="Q200" s="175"/>
      <c r="R200" s="175"/>
      <c r="S200" s="374"/>
    </row>
    <row r="201" spans="1:21" ht="15" customHeight="1" x14ac:dyDescent="0.25">
      <c r="B201" s="1143" t="s">
        <v>221</v>
      </c>
      <c r="C201" s="1143"/>
      <c r="D201" s="1143"/>
      <c r="E201" s="1143"/>
      <c r="F201" s="1143"/>
      <c r="G201" s="1151" t="s">
        <v>9</v>
      </c>
      <c r="H201" s="1151"/>
      <c r="I201" s="1151"/>
      <c r="J201" s="209"/>
      <c r="K201" s="308"/>
      <c r="L201" s="209"/>
      <c r="M201" s="279"/>
      <c r="N201" s="9"/>
      <c r="O201" s="9"/>
      <c r="P201" s="9"/>
      <c r="Q201" s="9"/>
      <c r="R201" s="314"/>
      <c r="S201" s="375"/>
    </row>
    <row r="202" spans="1:21" s="174" customFormat="1" ht="15" x14ac:dyDescent="0.25">
      <c r="A202" s="195"/>
      <c r="B202" s="1143" t="s">
        <v>226</v>
      </c>
      <c r="C202" s="1143"/>
      <c r="D202" s="1143"/>
      <c r="E202" s="261"/>
      <c r="F202" s="261"/>
      <c r="G202" s="1151" t="s">
        <v>11</v>
      </c>
      <c r="H202" s="1151"/>
      <c r="I202" s="1151"/>
      <c r="J202" s="210"/>
      <c r="K202" s="308"/>
      <c r="L202" s="210"/>
      <c r="M202" s="279"/>
      <c r="N202" s="9"/>
      <c r="O202" s="9"/>
      <c r="P202" s="9"/>
      <c r="Q202" s="9"/>
      <c r="R202" s="314"/>
      <c r="S202" s="375"/>
      <c r="T202" s="517"/>
      <c r="U202" s="332"/>
    </row>
    <row r="203" spans="1:21" s="174" customFormat="1" ht="15" x14ac:dyDescent="0.25">
      <c r="A203" s="195"/>
      <c r="B203" s="1143" t="s">
        <v>227</v>
      </c>
      <c r="C203" s="1143"/>
      <c r="D203" s="1143"/>
      <c r="E203" s="261"/>
      <c r="F203" s="261"/>
      <c r="G203" s="1151" t="s">
        <v>11</v>
      </c>
      <c r="H203" s="1151"/>
      <c r="I203" s="1151"/>
      <c r="J203" s="210"/>
      <c r="K203" s="308"/>
      <c r="L203" s="210"/>
      <c r="M203" s="279"/>
      <c r="N203" s="9"/>
      <c r="O203" s="9"/>
      <c r="P203" s="9"/>
      <c r="Q203" s="9"/>
      <c r="R203" s="314"/>
      <c r="S203" s="375"/>
      <c r="T203" s="332"/>
      <c r="U203" s="332"/>
    </row>
    <row r="204" spans="1:21" s="174" customFormat="1" ht="15" x14ac:dyDescent="0.25">
      <c r="A204" s="195"/>
      <c r="B204" s="1143" t="s">
        <v>217</v>
      </c>
      <c r="C204" s="1143"/>
      <c r="D204" s="1143"/>
      <c r="E204" s="261"/>
      <c r="F204" s="261"/>
      <c r="G204" s="1151" t="s">
        <v>11</v>
      </c>
      <c r="H204" s="1151"/>
      <c r="I204" s="1151"/>
      <c r="J204" s="210"/>
      <c r="K204" s="308"/>
      <c r="L204" s="210"/>
      <c r="M204" s="279"/>
      <c r="N204" s="9"/>
      <c r="O204" s="9"/>
      <c r="P204" s="9"/>
      <c r="Q204" s="9"/>
      <c r="R204" s="314"/>
      <c r="S204" s="375"/>
      <c r="T204" s="332"/>
      <c r="U204" s="332"/>
    </row>
    <row r="205" spans="1:21" s="174" customFormat="1" x14ac:dyDescent="0.25">
      <c r="A205" s="195"/>
      <c r="B205" s="1143" t="s">
        <v>225</v>
      </c>
      <c r="C205" s="1143"/>
      <c r="D205" s="1143"/>
      <c r="E205" s="1143"/>
      <c r="F205" s="1143"/>
      <c r="G205" s="1151" t="s">
        <v>194</v>
      </c>
      <c r="H205" s="1151"/>
      <c r="I205" s="1151"/>
      <c r="J205" s="210"/>
      <c r="K205" s="308"/>
      <c r="L205" s="210"/>
      <c r="M205" s="279"/>
      <c r="N205" s="9"/>
      <c r="O205" s="9"/>
      <c r="P205" s="9"/>
      <c r="Q205" s="9"/>
      <c r="R205" s="314"/>
      <c r="S205" s="376"/>
      <c r="T205" s="332"/>
      <c r="U205" s="332"/>
    </row>
    <row r="206" spans="1:21" s="302" customFormat="1" ht="16.899999999999999" customHeight="1" x14ac:dyDescent="0.25">
      <c r="A206" s="195"/>
      <c r="B206" s="1143" t="s">
        <v>224</v>
      </c>
      <c r="C206" s="1143"/>
      <c r="D206" s="1143"/>
      <c r="E206" s="1143"/>
      <c r="F206" s="1143"/>
      <c r="G206" s="1151" t="s">
        <v>194</v>
      </c>
      <c r="H206" s="1151"/>
      <c r="I206" s="1151"/>
      <c r="J206" s="210"/>
      <c r="K206" s="308"/>
      <c r="L206" s="210"/>
      <c r="M206" s="279"/>
      <c r="N206" s="177"/>
      <c r="O206" s="9"/>
      <c r="P206" s="9"/>
      <c r="Q206" s="9"/>
      <c r="R206" s="177"/>
      <c r="S206" s="373"/>
      <c r="T206" s="332"/>
      <c r="U206" s="332"/>
    </row>
    <row r="207" spans="1:21" s="174" customFormat="1" ht="17.45" customHeight="1" x14ac:dyDescent="0.25">
      <c r="A207" s="195"/>
      <c r="B207" s="1143" t="s">
        <v>223</v>
      </c>
      <c r="C207" s="1143"/>
      <c r="D207" s="1143"/>
      <c r="E207" s="1143"/>
      <c r="F207" s="1143"/>
      <c r="G207" s="1151" t="s">
        <v>11</v>
      </c>
      <c r="H207" s="1151"/>
      <c r="I207" s="1151"/>
      <c r="J207" s="210"/>
      <c r="K207" s="308"/>
      <c r="L207" s="210"/>
      <c r="M207" s="279"/>
      <c r="N207" s="9"/>
      <c r="O207" s="9"/>
      <c r="P207" s="9"/>
      <c r="Q207" s="9"/>
      <c r="R207" s="271"/>
      <c r="S207" s="376"/>
      <c r="T207" s="332"/>
      <c r="U207" s="332"/>
    </row>
    <row r="208" spans="1:21" s="174" customFormat="1" ht="15.6" customHeight="1" thickBot="1" x14ac:dyDescent="0.3">
      <c r="A208" s="195"/>
      <c r="B208" s="8"/>
      <c r="C208" s="1064" t="s">
        <v>114</v>
      </c>
      <c r="D208" s="1064"/>
      <c r="E208" s="1064"/>
      <c r="F208" s="1064"/>
      <c r="G208" s="1064"/>
      <c r="H208" s="1064"/>
      <c r="I208" s="262"/>
      <c r="J208" s="318" t="str">
        <f>IF(SUM(J201:J207)=0,"",SUM(J201:J207))</f>
        <v/>
      </c>
      <c r="K208" s="14"/>
      <c r="L208" s="318" t="str">
        <f>IF(SUM(L201:L207)=0,"",SUM(L201:L207))</f>
        <v/>
      </c>
      <c r="M208" s="15"/>
      <c r="N208" s="11"/>
      <c r="O208" s="11"/>
      <c r="P208" s="11"/>
      <c r="Q208" s="11"/>
      <c r="R208" s="314"/>
      <c r="S208" s="373"/>
      <c r="T208" s="332"/>
      <c r="U208" s="332"/>
    </row>
    <row r="209" spans="1:21" s="174" customFormat="1" ht="15.6" customHeight="1" thickTop="1" x14ac:dyDescent="0.25">
      <c r="A209" s="195"/>
      <c r="B209" s="1143" t="s">
        <v>117</v>
      </c>
      <c r="C209" s="1143"/>
      <c r="D209" s="1143"/>
      <c r="E209" s="1143"/>
      <c r="F209" s="1143"/>
      <c r="G209" s="1143"/>
      <c r="H209" s="1143"/>
      <c r="I209" s="1143"/>
      <c r="J209" s="1143"/>
      <c r="K209" s="1143"/>
      <c r="L209" s="1143"/>
      <c r="M209" s="15"/>
      <c r="N209" s="11"/>
      <c r="O209" s="11"/>
      <c r="P209" s="11"/>
      <c r="Q209" s="11"/>
      <c r="R209" s="314"/>
      <c r="S209" s="373"/>
      <c r="T209" s="332"/>
      <c r="U209" s="332"/>
    </row>
    <row r="210" spans="1:21" ht="13.15" customHeight="1" x14ac:dyDescent="0.25">
      <c r="B210" s="1160" t="s">
        <v>87</v>
      </c>
      <c r="C210" s="1131"/>
      <c r="D210" s="274"/>
      <c r="E210" s="1160"/>
      <c r="F210" s="1160"/>
      <c r="G210" s="1160"/>
      <c r="H210" s="1160"/>
      <c r="I210" s="1160" t="s">
        <v>137</v>
      </c>
      <c r="J210" s="1160"/>
      <c r="K210" s="1160"/>
      <c r="L210" s="1160"/>
      <c r="M210" s="274"/>
      <c r="N210" s="1160" t="s">
        <v>116</v>
      </c>
      <c r="O210" s="1160"/>
      <c r="P210" s="1160"/>
      <c r="Q210" s="1160"/>
      <c r="R210" s="1160"/>
      <c r="S210" s="317"/>
    </row>
    <row r="211" spans="1:21" ht="12" customHeight="1" x14ac:dyDescent="0.25">
      <c r="B211" s="1131"/>
      <c r="C211" s="1131"/>
      <c r="D211" s="315"/>
      <c r="E211" s="1160"/>
      <c r="F211" s="1160"/>
      <c r="G211" s="1160"/>
      <c r="H211" s="1160"/>
      <c r="I211" s="1160"/>
      <c r="J211" s="1160"/>
      <c r="K211" s="1160"/>
      <c r="L211" s="1160"/>
      <c r="M211" s="274"/>
      <c r="N211" s="1160"/>
      <c r="O211" s="1160"/>
      <c r="P211" s="1160"/>
      <c r="Q211" s="1160"/>
      <c r="R211" s="1160"/>
      <c r="S211" s="317"/>
    </row>
    <row r="212" spans="1:21" s="174" customFormat="1" ht="15.6" customHeight="1" x14ac:dyDescent="0.25">
      <c r="A212" s="195"/>
      <c r="B212" s="1143" t="s">
        <v>228</v>
      </c>
      <c r="C212" s="1143"/>
      <c r="D212" s="1143"/>
      <c r="E212" s="1143"/>
      <c r="F212" s="1143"/>
      <c r="G212" s="1151" t="s">
        <v>11</v>
      </c>
      <c r="H212" s="1151"/>
      <c r="I212" s="1151"/>
      <c r="J212" s="209"/>
      <c r="K212" s="14"/>
      <c r="L212" s="209"/>
      <c r="M212" s="15"/>
      <c r="N212" s="11"/>
      <c r="O212" s="11"/>
      <c r="P212" s="11"/>
      <c r="Q212" s="11"/>
      <c r="R212" s="314"/>
      <c r="S212" s="373"/>
      <c r="T212" s="332"/>
      <c r="U212" s="332"/>
    </row>
    <row r="213" spans="1:21" s="174" customFormat="1" ht="15.6" customHeight="1" x14ac:dyDescent="0.25">
      <c r="A213" s="195"/>
      <c r="B213" s="1143" t="s">
        <v>229</v>
      </c>
      <c r="C213" s="1143"/>
      <c r="D213" s="1143"/>
      <c r="E213" s="1143"/>
      <c r="F213" s="1143"/>
      <c r="G213" s="1151" t="s">
        <v>11</v>
      </c>
      <c r="H213" s="1151"/>
      <c r="I213" s="1151"/>
      <c r="J213" s="210"/>
      <c r="K213" s="14"/>
      <c r="L213" s="210"/>
      <c r="M213" s="15"/>
      <c r="N213" s="11"/>
      <c r="O213" s="11"/>
      <c r="P213" s="11"/>
      <c r="Q213" s="11"/>
      <c r="R213" s="314"/>
      <c r="S213" s="373"/>
      <c r="T213" s="332"/>
      <c r="U213" s="332"/>
    </row>
    <row r="214" spans="1:21" s="174" customFormat="1" ht="15.6" customHeight="1" x14ac:dyDescent="0.25">
      <c r="A214" s="195"/>
      <c r="B214" s="1143" t="s">
        <v>199</v>
      </c>
      <c r="C214" s="1143"/>
      <c r="D214" s="1143"/>
      <c r="E214" s="1143"/>
      <c r="F214" s="1143"/>
      <c r="G214" s="1151" t="s">
        <v>194</v>
      </c>
      <c r="H214" s="1151"/>
      <c r="I214" s="1151"/>
      <c r="J214" s="210"/>
      <c r="K214" s="14"/>
      <c r="L214" s="210"/>
      <c r="M214" s="15"/>
      <c r="N214" s="1143"/>
      <c r="O214" s="1143"/>
      <c r="P214" s="1143"/>
      <c r="Q214" s="1143"/>
      <c r="R214" s="1143"/>
      <c r="S214" s="373"/>
      <c r="T214" s="332"/>
      <c r="U214" s="332"/>
    </row>
    <row r="215" spans="1:21" s="174" customFormat="1" ht="15.6" customHeight="1" x14ac:dyDescent="0.25">
      <c r="A215" s="195"/>
      <c r="B215" s="1143" t="s">
        <v>200</v>
      </c>
      <c r="C215" s="1143"/>
      <c r="D215" s="1143"/>
      <c r="E215" s="1143"/>
      <c r="F215" s="1143"/>
      <c r="G215" s="1151" t="s">
        <v>194</v>
      </c>
      <c r="H215" s="1151"/>
      <c r="I215" s="1151"/>
      <c r="J215" s="210"/>
      <c r="K215" s="14"/>
      <c r="L215" s="210"/>
      <c r="M215" s="15"/>
      <c r="N215" s="11"/>
      <c r="O215" s="11"/>
      <c r="P215" s="11"/>
      <c r="Q215" s="11"/>
      <c r="R215" s="314"/>
      <c r="S215" s="373"/>
      <c r="T215" s="332"/>
      <c r="U215" s="332"/>
    </row>
    <row r="216" spans="1:21" s="174" customFormat="1" ht="15.6" customHeight="1" x14ac:dyDescent="0.25">
      <c r="A216" s="195"/>
      <c r="B216" s="1143" t="s">
        <v>230</v>
      </c>
      <c r="C216" s="1143"/>
      <c r="D216" s="1143"/>
      <c r="E216" s="1143"/>
      <c r="F216" s="1143"/>
      <c r="G216" s="1151" t="s">
        <v>194</v>
      </c>
      <c r="H216" s="1151"/>
      <c r="I216" s="1151"/>
      <c r="J216" s="210"/>
      <c r="K216" s="14"/>
      <c r="L216" s="210"/>
      <c r="M216" s="15"/>
      <c r="N216" s="11"/>
      <c r="O216" s="11"/>
      <c r="P216" s="1146" t="s">
        <v>265</v>
      </c>
      <c r="Q216" s="11"/>
      <c r="R216" s="314"/>
      <c r="S216" s="373"/>
      <c r="T216" s="332"/>
      <c r="U216" s="332"/>
    </row>
    <row r="217" spans="1:21" s="174" customFormat="1" ht="15.6" customHeight="1" x14ac:dyDescent="0.25">
      <c r="A217" s="195"/>
      <c r="B217" s="1143" t="s">
        <v>203</v>
      </c>
      <c r="C217" s="1143"/>
      <c r="D217" s="1143"/>
      <c r="E217" s="1143"/>
      <c r="F217" s="1143"/>
      <c r="G217" s="1151" t="s">
        <v>195</v>
      </c>
      <c r="H217" s="1151"/>
      <c r="I217" s="1151"/>
      <c r="J217" s="210"/>
      <c r="K217" s="14"/>
      <c r="L217" s="210"/>
      <c r="M217" s="15"/>
      <c r="N217" s="11"/>
      <c r="O217" s="11"/>
      <c r="P217" s="1146"/>
      <c r="Q217" s="11"/>
      <c r="R217" s="314"/>
      <c r="S217" s="373"/>
      <c r="T217" s="332"/>
      <c r="U217" s="332"/>
    </row>
    <row r="218" spans="1:21" s="174" customFormat="1" ht="15.6" customHeight="1" x14ac:dyDescent="0.25">
      <c r="A218" s="195"/>
      <c r="B218" s="1143" t="s">
        <v>231</v>
      </c>
      <c r="C218" s="1143"/>
      <c r="D218" s="1143"/>
      <c r="E218" s="1143"/>
      <c r="F218" s="1143"/>
      <c r="G218" s="1151" t="s">
        <v>195</v>
      </c>
      <c r="H218" s="1151"/>
      <c r="I218" s="1151"/>
      <c r="J218" s="210"/>
      <c r="K218" s="14"/>
      <c r="L218" s="209"/>
      <c r="M218" s="15"/>
      <c r="N218" s="11"/>
      <c r="O218" s="11"/>
      <c r="P218" s="1146"/>
      <c r="Q218" s="11"/>
      <c r="R218" s="314"/>
      <c r="S218" s="373"/>
      <c r="T218" s="332"/>
      <c r="U218" s="332"/>
    </row>
    <row r="219" spans="1:21" s="174" customFormat="1" ht="15.6" customHeight="1" x14ac:dyDescent="0.25">
      <c r="A219" s="195"/>
      <c r="B219" s="8" t="s">
        <v>115</v>
      </c>
      <c r="C219" s="262"/>
      <c r="D219" s="262"/>
      <c r="E219" s="262"/>
      <c r="F219" s="262"/>
      <c r="G219" s="1151" t="s">
        <v>11</v>
      </c>
      <c r="H219" s="1151"/>
      <c r="I219" s="1151"/>
      <c r="J219" s="209"/>
      <c r="K219" s="14"/>
      <c r="L219" s="210"/>
      <c r="M219" s="15"/>
      <c r="N219" s="14" t="str">
        <f>IF(SUM(N211:N218)=0,"",SUM(N211:N218))</f>
        <v/>
      </c>
      <c r="O219" s="11"/>
      <c r="P219" s="1146"/>
      <c r="Q219" s="11"/>
      <c r="R219" s="314"/>
      <c r="S219" s="373"/>
      <c r="T219" s="332"/>
      <c r="U219" s="332"/>
    </row>
    <row r="220" spans="1:21" s="174" customFormat="1" ht="15.6" customHeight="1" x14ac:dyDescent="0.25">
      <c r="A220" s="195"/>
      <c r="B220" s="1064" t="s">
        <v>118</v>
      </c>
      <c r="C220" s="1064"/>
      <c r="D220" s="1064"/>
      <c r="E220" s="1064"/>
      <c r="F220" s="1064"/>
      <c r="G220" s="1151" t="s">
        <v>12</v>
      </c>
      <c r="H220" s="1151"/>
      <c r="I220" s="1151"/>
      <c r="J220" s="319" t="str">
        <f>IF(SUM(J212:J219)=0,"",SUM(J212:J219))</f>
        <v/>
      </c>
      <c r="K220" s="14"/>
      <c r="L220" s="319" t="str">
        <f>IF(SUM(L212:L219)=0,"",SUM(L212:L219))</f>
        <v/>
      </c>
      <c r="M220" s="15"/>
      <c r="N220" s="11"/>
      <c r="O220" s="11"/>
      <c r="P220" s="1146"/>
      <c r="Q220" s="11"/>
      <c r="R220" s="314"/>
      <c r="S220" s="373"/>
      <c r="T220" s="332"/>
      <c r="U220" s="332"/>
    </row>
    <row r="221" spans="1:21" s="174" customFormat="1" ht="15.6" customHeight="1" x14ac:dyDescent="0.25">
      <c r="A221" s="195"/>
      <c r="B221" s="1064" t="s">
        <v>88</v>
      </c>
      <c r="C221" s="1064"/>
      <c r="D221" s="1064"/>
      <c r="E221" s="1064"/>
      <c r="F221" s="1064"/>
      <c r="G221" s="1151" t="s">
        <v>13</v>
      </c>
      <c r="H221" s="1151"/>
      <c r="I221" s="1151"/>
      <c r="J221" s="320"/>
      <c r="K221" s="346"/>
      <c r="L221" s="320"/>
      <c r="M221" s="15"/>
      <c r="N221" s="21" t="s">
        <v>109</v>
      </c>
      <c r="O221" s="9"/>
      <c r="P221" s="1146"/>
      <c r="Q221" s="9"/>
      <c r="R221" s="21" t="s">
        <v>111</v>
      </c>
      <c r="S221" s="373"/>
      <c r="T221" s="332"/>
      <c r="U221" s="332"/>
    </row>
    <row r="222" spans="1:21" s="174" customFormat="1" ht="15.6" customHeight="1" thickBot="1" x14ac:dyDescent="0.3">
      <c r="A222" s="195"/>
      <c r="B222" s="1064" t="s">
        <v>25</v>
      </c>
      <c r="C222" s="1064"/>
      <c r="D222" s="1064"/>
      <c r="E222" s="1064"/>
      <c r="F222" s="1064"/>
      <c r="G222" s="1151" t="s">
        <v>12</v>
      </c>
      <c r="H222" s="1151"/>
      <c r="I222" s="1151"/>
      <c r="J222" s="321" t="str">
        <f>IF(J220="","",J220*J221)</f>
        <v/>
      </c>
      <c r="K222" s="370"/>
      <c r="L222" s="321" t="str">
        <f>IF(L220="","",L220*L221)</f>
        <v/>
      </c>
      <c r="M222" s="15"/>
      <c r="N222" s="11" t="s">
        <v>110</v>
      </c>
      <c r="O222" s="9"/>
      <c r="P222" s="1147"/>
      <c r="Q222" s="9"/>
      <c r="R222" s="271" t="s">
        <v>68</v>
      </c>
      <c r="S222" s="373"/>
      <c r="T222" s="332"/>
      <c r="U222" s="332"/>
    </row>
    <row r="223" spans="1:21" s="174" customFormat="1" ht="15.6" customHeight="1" thickBot="1" x14ac:dyDescent="0.3">
      <c r="A223" s="195"/>
      <c r="B223" s="1064" t="s">
        <v>1</v>
      </c>
      <c r="C223" s="1064"/>
      <c r="D223" s="1064"/>
      <c r="E223" s="1064"/>
      <c r="F223" s="1064"/>
      <c r="G223" s="1064"/>
      <c r="H223" s="1064"/>
      <c r="I223" s="262"/>
      <c r="J223" s="318" t="str">
        <f>IF(SUM(J208,J222)=0,"",(SUM(J208,J222)))</f>
        <v/>
      </c>
      <c r="K223" s="14"/>
      <c r="L223" s="318" t="str">
        <f>IF(SUM(L208,L222)=0,"",(SUM(L208,L222)))</f>
        <v/>
      </c>
      <c r="M223" s="15"/>
      <c r="N223" s="288" t="str">
        <f>IF(AND(L223="",J223=""),"",IF(J223="","",IF(J223&lt;L223,12,IF(L223="",12,24))))</f>
        <v/>
      </c>
      <c r="O223" s="11"/>
      <c r="P223" s="563"/>
      <c r="Q223" s="11"/>
      <c r="R223" s="610" t="str">
        <f>IF(N223="","",IF(P223="x","",IF(N223=12,J223/12,(J223+L223)/24)))</f>
        <v/>
      </c>
      <c r="S223" s="373"/>
      <c r="T223" s="332"/>
      <c r="U223" s="332"/>
    </row>
    <row r="224" spans="1:21" s="174" customFormat="1" ht="15.6" customHeight="1" thickTop="1" x14ac:dyDescent="0.25">
      <c r="A224" s="195"/>
      <c r="B224" s="8"/>
      <c r="C224" s="262"/>
      <c r="D224" s="262"/>
      <c r="E224" s="262"/>
      <c r="F224" s="262"/>
      <c r="G224" s="1159" t="s">
        <v>125</v>
      </c>
      <c r="H224" s="1159"/>
      <c r="I224" s="1159"/>
      <c r="J224" s="1159"/>
      <c r="K224" s="1159"/>
      <c r="L224" s="1159"/>
      <c r="M224" s="1159"/>
      <c r="N224" s="1159"/>
      <c r="O224" s="1159"/>
      <c r="P224" s="1159"/>
      <c r="Q224" s="1159"/>
      <c r="R224" s="1159"/>
      <c r="S224" s="373"/>
      <c r="T224" s="332"/>
      <c r="U224" s="332"/>
    </row>
    <row r="225" spans="1:21" s="174" customFormat="1" ht="4.9000000000000004" customHeight="1" x14ac:dyDescent="0.25">
      <c r="A225" s="195"/>
      <c r="B225" s="535"/>
      <c r="C225" s="541"/>
      <c r="D225" s="541"/>
      <c r="E225" s="541"/>
      <c r="F225" s="541"/>
      <c r="G225" s="541"/>
      <c r="H225" s="541"/>
      <c r="I225" s="541"/>
      <c r="J225" s="541"/>
      <c r="K225" s="541"/>
      <c r="L225" s="541"/>
      <c r="M225" s="544"/>
      <c r="N225" s="538"/>
      <c r="O225" s="538"/>
      <c r="P225" s="538"/>
      <c r="Q225" s="538"/>
      <c r="R225" s="545"/>
      <c r="S225" s="373"/>
      <c r="T225" s="332"/>
      <c r="U225" s="332"/>
    </row>
    <row r="226" spans="1:21" s="174" customFormat="1" ht="16.149999999999999" customHeight="1" x14ac:dyDescent="0.25">
      <c r="A226" s="195"/>
      <c r="B226" s="5" t="s">
        <v>34</v>
      </c>
      <c r="C226" s="1064" t="s">
        <v>74</v>
      </c>
      <c r="D226" s="1064"/>
      <c r="E226" s="1064"/>
      <c r="F226" s="1064"/>
      <c r="G226" s="1064"/>
      <c r="H226" s="1064"/>
      <c r="I226" s="1064"/>
      <c r="J226" s="312"/>
      <c r="K226" s="316"/>
      <c r="L226" s="312"/>
      <c r="M226" s="311"/>
      <c r="N226" s="287"/>
      <c r="O226" s="287"/>
      <c r="P226" s="287"/>
      <c r="Q226" s="287"/>
      <c r="R226" s="331"/>
      <c r="S226" s="373"/>
      <c r="T226" s="332"/>
      <c r="U226" s="332"/>
    </row>
    <row r="227" spans="1:21" s="174" customFormat="1" ht="16.899999999999999" customHeight="1" x14ac:dyDescent="0.25">
      <c r="A227" s="195"/>
      <c r="B227" s="1065"/>
      <c r="C227" s="1065"/>
      <c r="D227" s="1065"/>
      <c r="E227" s="1065"/>
      <c r="F227" s="1065"/>
      <c r="G227" s="1065"/>
      <c r="H227" s="1065"/>
      <c r="I227" s="1065"/>
      <c r="J227" s="1065"/>
      <c r="K227" s="1065"/>
      <c r="L227" s="1065"/>
      <c r="M227" s="1065"/>
      <c r="N227" s="1065"/>
      <c r="O227" s="1065"/>
      <c r="P227" s="1065"/>
      <c r="Q227" s="1065"/>
      <c r="R227" s="1065"/>
      <c r="S227" s="373"/>
      <c r="T227" s="332"/>
      <c r="U227" s="332"/>
    </row>
    <row r="228" spans="1:21" s="174" customFormat="1" ht="33" customHeight="1" x14ac:dyDescent="0.25">
      <c r="A228" s="195"/>
      <c r="B228" s="1065"/>
      <c r="C228" s="1065"/>
      <c r="D228" s="1065"/>
      <c r="E228" s="1065"/>
      <c r="F228" s="1065"/>
      <c r="G228" s="1065"/>
      <c r="H228" s="1065"/>
      <c r="I228" s="1065"/>
      <c r="J228" s="1065"/>
      <c r="K228" s="1065"/>
      <c r="L228" s="1065"/>
      <c r="M228" s="1065"/>
      <c r="N228" s="1065"/>
      <c r="O228" s="1065"/>
      <c r="P228" s="1065"/>
      <c r="Q228" s="1065"/>
      <c r="R228" s="1065"/>
      <c r="S228" s="373"/>
      <c r="T228" s="332"/>
      <c r="U228" s="332"/>
    </row>
    <row r="229" spans="1:21" s="195" customFormat="1" ht="4.1500000000000004" customHeight="1" x14ac:dyDescent="0.25">
      <c r="J229" s="290"/>
      <c r="K229" s="290"/>
      <c r="R229" s="443"/>
      <c r="S229" s="289"/>
      <c r="T229" s="332"/>
      <c r="U229" s="332"/>
    </row>
    <row r="230" spans="1:21" ht="16.899999999999999" customHeight="1" x14ac:dyDescent="0.25">
      <c r="B230" s="330" t="s">
        <v>205</v>
      </c>
      <c r="C230" s="1154"/>
      <c r="D230" s="1154"/>
      <c r="E230" s="1154"/>
      <c r="F230" s="1154"/>
      <c r="G230" s="1154"/>
      <c r="H230" s="1154"/>
      <c r="I230" s="1154"/>
      <c r="J230" s="1154"/>
      <c r="K230" s="1154"/>
      <c r="L230" s="295"/>
      <c r="M230" s="295"/>
      <c r="N230" s="295"/>
      <c r="O230" s="295"/>
      <c r="P230" s="295"/>
      <c r="Q230" s="295"/>
      <c r="R230" s="295"/>
    </row>
    <row r="231" spans="1:21" ht="16.149999999999999" customHeight="1" x14ac:dyDescent="0.25">
      <c r="B231" s="330" t="s">
        <v>3</v>
      </c>
      <c r="C231" s="1155"/>
      <c r="D231" s="1155"/>
      <c r="E231" s="1155"/>
      <c r="F231" s="1155"/>
      <c r="G231" s="1155"/>
      <c r="H231" s="16"/>
      <c r="I231" s="296" t="s">
        <v>103</v>
      </c>
      <c r="J231" s="371">
        <f>Input!$C$9</f>
        <v>2023</v>
      </c>
      <c r="K231" s="296" t="s">
        <v>103</v>
      </c>
      <c r="L231" s="6">
        <f>J231-1</f>
        <v>2022</v>
      </c>
      <c r="M231" s="4"/>
      <c r="O231" s="175"/>
      <c r="P231" s="175"/>
      <c r="Q231" s="175"/>
      <c r="S231" s="374"/>
    </row>
    <row r="232" spans="1:21" ht="6" customHeight="1" x14ac:dyDescent="0.25">
      <c r="B232" s="175"/>
      <c r="C232" s="175"/>
      <c r="D232" s="175"/>
      <c r="E232" s="175"/>
      <c r="F232" s="175"/>
      <c r="G232" s="175"/>
      <c r="H232" s="175"/>
      <c r="I232" s="4"/>
      <c r="J232" s="4"/>
      <c r="K232" s="4"/>
      <c r="L232" s="4"/>
      <c r="M232" s="4"/>
      <c r="N232" s="175"/>
      <c r="O232" s="175"/>
      <c r="P232" s="175"/>
      <c r="Q232" s="175"/>
      <c r="R232" s="175"/>
      <c r="S232" s="374"/>
    </row>
    <row r="233" spans="1:21" ht="15" customHeight="1" x14ac:dyDescent="0.25">
      <c r="B233" s="1143" t="s">
        <v>221</v>
      </c>
      <c r="C233" s="1143"/>
      <c r="D233" s="1143"/>
      <c r="E233" s="1143"/>
      <c r="F233" s="1143"/>
      <c r="G233" s="1151" t="s">
        <v>9</v>
      </c>
      <c r="H233" s="1151"/>
      <c r="I233" s="1151"/>
      <c r="J233" s="209"/>
      <c r="K233" s="308"/>
      <c r="L233" s="209"/>
      <c r="M233" s="279"/>
      <c r="N233" s="9"/>
      <c r="O233" s="9"/>
      <c r="P233" s="9"/>
      <c r="Q233" s="9"/>
      <c r="R233" s="314"/>
      <c r="S233" s="375"/>
    </row>
    <row r="234" spans="1:21" s="174" customFormat="1" ht="15" x14ac:dyDescent="0.25">
      <c r="A234" s="195"/>
      <c r="B234" s="1143" t="s">
        <v>226</v>
      </c>
      <c r="C234" s="1143"/>
      <c r="D234" s="1143"/>
      <c r="E234" s="261"/>
      <c r="F234" s="261"/>
      <c r="G234" s="1151" t="s">
        <v>11</v>
      </c>
      <c r="H234" s="1151"/>
      <c r="I234" s="1151"/>
      <c r="J234" s="210"/>
      <c r="K234" s="308"/>
      <c r="L234" s="210"/>
      <c r="M234" s="279"/>
      <c r="N234" s="9"/>
      <c r="O234" s="9"/>
      <c r="P234" s="9"/>
      <c r="Q234" s="9"/>
      <c r="R234" s="314"/>
      <c r="S234" s="375"/>
      <c r="T234" s="517"/>
      <c r="U234" s="332"/>
    </row>
    <row r="235" spans="1:21" s="174" customFormat="1" ht="15" x14ac:dyDescent="0.25">
      <c r="A235" s="195"/>
      <c r="B235" s="1143" t="s">
        <v>227</v>
      </c>
      <c r="C235" s="1143"/>
      <c r="D235" s="1143"/>
      <c r="E235" s="261"/>
      <c r="F235" s="261"/>
      <c r="G235" s="1151" t="s">
        <v>11</v>
      </c>
      <c r="H235" s="1151"/>
      <c r="I235" s="1151"/>
      <c r="J235" s="210"/>
      <c r="K235" s="308"/>
      <c r="L235" s="210"/>
      <c r="M235" s="279"/>
      <c r="N235" s="9"/>
      <c r="O235" s="9"/>
      <c r="P235" s="9"/>
      <c r="Q235" s="9"/>
      <c r="R235" s="314"/>
      <c r="S235" s="375"/>
      <c r="T235" s="332"/>
      <c r="U235" s="332"/>
    </row>
    <row r="236" spans="1:21" s="174" customFormat="1" ht="15" x14ac:dyDescent="0.25">
      <c r="A236" s="195"/>
      <c r="B236" s="1143" t="s">
        <v>217</v>
      </c>
      <c r="C236" s="1143"/>
      <c r="D236" s="1143"/>
      <c r="E236" s="261"/>
      <c r="F236" s="261"/>
      <c r="G236" s="1151" t="s">
        <v>11</v>
      </c>
      <c r="H236" s="1151"/>
      <c r="I236" s="1151"/>
      <c r="J236" s="210"/>
      <c r="K236" s="308"/>
      <c r="L236" s="210"/>
      <c r="M236" s="279"/>
      <c r="N236" s="9"/>
      <c r="O236" s="9"/>
      <c r="P236" s="9"/>
      <c r="Q236" s="9"/>
      <c r="R236" s="314"/>
      <c r="S236" s="375"/>
      <c r="T236" s="332"/>
      <c r="U236" s="332"/>
    </row>
    <row r="237" spans="1:21" s="174" customFormat="1" x14ac:dyDescent="0.25">
      <c r="A237" s="195"/>
      <c r="B237" s="1143" t="s">
        <v>225</v>
      </c>
      <c r="C237" s="1143"/>
      <c r="D237" s="1143"/>
      <c r="E237" s="1143"/>
      <c r="F237" s="1143"/>
      <c r="G237" s="1151" t="s">
        <v>194</v>
      </c>
      <c r="H237" s="1151"/>
      <c r="I237" s="1151"/>
      <c r="J237" s="210"/>
      <c r="K237" s="308"/>
      <c r="L237" s="210"/>
      <c r="M237" s="279"/>
      <c r="N237" s="9"/>
      <c r="O237" s="9"/>
      <c r="P237" s="9"/>
      <c r="Q237" s="9"/>
      <c r="R237" s="314"/>
      <c r="S237" s="376"/>
      <c r="T237" s="332"/>
      <c r="U237" s="332"/>
    </row>
    <row r="238" spans="1:21" s="302" customFormat="1" ht="16.899999999999999" customHeight="1" x14ac:dyDescent="0.25">
      <c r="A238" s="195"/>
      <c r="B238" s="1143" t="s">
        <v>224</v>
      </c>
      <c r="C238" s="1143"/>
      <c r="D238" s="1143"/>
      <c r="E238" s="1143"/>
      <c r="F238" s="1143"/>
      <c r="G238" s="1151" t="s">
        <v>194</v>
      </c>
      <c r="H238" s="1151"/>
      <c r="I238" s="1151"/>
      <c r="J238" s="210"/>
      <c r="K238" s="308"/>
      <c r="L238" s="210"/>
      <c r="M238" s="279"/>
      <c r="N238" s="177"/>
      <c r="O238" s="9"/>
      <c r="P238" s="9"/>
      <c r="Q238" s="9"/>
      <c r="R238" s="177"/>
      <c r="S238" s="373"/>
      <c r="T238" s="332"/>
      <c r="U238" s="332"/>
    </row>
    <row r="239" spans="1:21" s="174" customFormat="1" ht="17.45" customHeight="1" x14ac:dyDescent="0.25">
      <c r="A239" s="195"/>
      <c r="B239" s="1143" t="s">
        <v>223</v>
      </c>
      <c r="C239" s="1143"/>
      <c r="D239" s="1143"/>
      <c r="E239" s="1143"/>
      <c r="F239" s="1143"/>
      <c r="G239" s="1151" t="s">
        <v>11</v>
      </c>
      <c r="H239" s="1151"/>
      <c r="I239" s="1151"/>
      <c r="J239" s="210"/>
      <c r="K239" s="308"/>
      <c r="L239" s="210"/>
      <c r="M239" s="279"/>
      <c r="N239" s="9"/>
      <c r="O239" s="9"/>
      <c r="P239" s="9"/>
      <c r="Q239" s="9"/>
      <c r="R239" s="271"/>
      <c r="S239" s="376"/>
      <c r="T239" s="332"/>
      <c r="U239" s="332"/>
    </row>
    <row r="240" spans="1:21" s="174" customFormat="1" ht="15.6" customHeight="1" thickBot="1" x14ac:dyDescent="0.3">
      <c r="A240" s="195"/>
      <c r="B240" s="8"/>
      <c r="C240" s="1064" t="s">
        <v>114</v>
      </c>
      <c r="D240" s="1064"/>
      <c r="E240" s="1064"/>
      <c r="F240" s="1064"/>
      <c r="G240" s="1064"/>
      <c r="H240" s="1064"/>
      <c r="I240" s="262"/>
      <c r="J240" s="318" t="str">
        <f>IF(SUM(J233:J239)=0,"",SUM(J233:J239))</f>
        <v/>
      </c>
      <c r="K240" s="14"/>
      <c r="L240" s="318" t="str">
        <f>IF(SUM(L233:L239)=0,"",SUM(L233:L239))</f>
        <v/>
      </c>
      <c r="M240" s="15"/>
      <c r="N240" s="11"/>
      <c r="O240" s="11"/>
      <c r="P240" s="11"/>
      <c r="Q240" s="11"/>
      <c r="R240" s="314"/>
      <c r="S240" s="373"/>
      <c r="T240" s="332"/>
      <c r="U240" s="332"/>
    </row>
    <row r="241" spans="1:21" s="174" customFormat="1" ht="15.6" customHeight="1" thickTop="1" x14ac:dyDescent="0.25">
      <c r="A241" s="195"/>
      <c r="B241" s="1143" t="s">
        <v>117</v>
      </c>
      <c r="C241" s="1143"/>
      <c r="D241" s="1143"/>
      <c r="E241" s="1143"/>
      <c r="F241" s="1143"/>
      <c r="G241" s="1143"/>
      <c r="H241" s="1143"/>
      <c r="I241" s="1143"/>
      <c r="J241" s="1143"/>
      <c r="K241" s="1143"/>
      <c r="L241" s="1143"/>
      <c r="M241" s="15"/>
      <c r="N241" s="11"/>
      <c r="O241" s="11"/>
      <c r="P241" s="11"/>
      <c r="Q241" s="11"/>
      <c r="R241" s="314"/>
      <c r="S241" s="373"/>
      <c r="T241" s="332"/>
      <c r="U241" s="332"/>
    </row>
    <row r="242" spans="1:21" ht="13.15" customHeight="1" x14ac:dyDescent="0.25">
      <c r="B242" s="1160" t="s">
        <v>87</v>
      </c>
      <c r="C242" s="1131"/>
      <c r="D242" s="274"/>
      <c r="E242" s="1160"/>
      <c r="F242" s="1160"/>
      <c r="G242" s="1160"/>
      <c r="H242" s="1160"/>
      <c r="I242" s="1160" t="s">
        <v>137</v>
      </c>
      <c r="J242" s="1160"/>
      <c r="K242" s="1160"/>
      <c r="L242" s="1160"/>
      <c r="M242" s="274"/>
      <c r="N242" s="1160" t="s">
        <v>116</v>
      </c>
      <c r="O242" s="1160"/>
      <c r="P242" s="1160"/>
      <c r="Q242" s="1160"/>
      <c r="R242" s="1160"/>
      <c r="S242" s="317"/>
    </row>
    <row r="243" spans="1:21" ht="12" customHeight="1" x14ac:dyDescent="0.25">
      <c r="B243" s="1131"/>
      <c r="C243" s="1131"/>
      <c r="D243" s="315"/>
      <c r="E243" s="1160"/>
      <c r="F243" s="1160"/>
      <c r="G243" s="1160"/>
      <c r="H243" s="1160"/>
      <c r="I243" s="1160"/>
      <c r="J243" s="1160"/>
      <c r="K243" s="1160"/>
      <c r="L243" s="1160"/>
      <c r="M243" s="274"/>
      <c r="N243" s="1160"/>
      <c r="O243" s="1160"/>
      <c r="P243" s="1160"/>
      <c r="Q243" s="1160"/>
      <c r="R243" s="1160"/>
      <c r="S243" s="317"/>
    </row>
    <row r="244" spans="1:21" s="174" customFormat="1" ht="15.6" customHeight="1" x14ac:dyDescent="0.25">
      <c r="A244" s="195"/>
      <c r="B244" s="1143" t="s">
        <v>228</v>
      </c>
      <c r="C244" s="1143"/>
      <c r="D244" s="1143"/>
      <c r="E244" s="1143"/>
      <c r="F244" s="1143"/>
      <c r="G244" s="1151" t="s">
        <v>11</v>
      </c>
      <c r="H244" s="1151"/>
      <c r="I244" s="1151"/>
      <c r="J244" s="209"/>
      <c r="K244" s="14"/>
      <c r="L244" s="209"/>
      <c r="M244" s="15"/>
      <c r="N244" s="11"/>
      <c r="O244" s="11"/>
      <c r="P244" s="11"/>
      <c r="Q244" s="11"/>
      <c r="R244" s="314"/>
      <c r="S244" s="373"/>
      <c r="T244" s="332"/>
      <c r="U244" s="332"/>
    </row>
    <row r="245" spans="1:21" s="174" customFormat="1" ht="15.6" customHeight="1" x14ac:dyDescent="0.25">
      <c r="A245" s="195"/>
      <c r="B245" s="1143" t="s">
        <v>229</v>
      </c>
      <c r="C245" s="1143"/>
      <c r="D245" s="1143"/>
      <c r="E245" s="1143"/>
      <c r="F245" s="1143"/>
      <c r="G245" s="1151" t="s">
        <v>11</v>
      </c>
      <c r="H245" s="1151"/>
      <c r="I245" s="1151"/>
      <c r="J245" s="210"/>
      <c r="K245" s="14"/>
      <c r="L245" s="210"/>
      <c r="M245" s="15"/>
      <c r="N245" s="11"/>
      <c r="O245" s="11"/>
      <c r="P245" s="11"/>
      <c r="Q245" s="11"/>
      <c r="R245" s="314"/>
      <c r="S245" s="373"/>
      <c r="T245" s="332"/>
      <c r="U245" s="332"/>
    </row>
    <row r="246" spans="1:21" s="174" customFormat="1" ht="15.6" customHeight="1" x14ac:dyDescent="0.25">
      <c r="A246" s="195"/>
      <c r="B246" s="1143" t="s">
        <v>199</v>
      </c>
      <c r="C246" s="1143"/>
      <c r="D246" s="1143"/>
      <c r="E246" s="1143"/>
      <c r="F246" s="1143"/>
      <c r="G246" s="1151" t="s">
        <v>194</v>
      </c>
      <c r="H246" s="1151"/>
      <c r="I246" s="1151"/>
      <c r="J246" s="210"/>
      <c r="K246" s="14"/>
      <c r="L246" s="210"/>
      <c r="M246" s="15"/>
      <c r="N246" s="1143"/>
      <c r="O246" s="1143"/>
      <c r="P246" s="1143"/>
      <c r="Q246" s="1143"/>
      <c r="R246" s="1143"/>
      <c r="S246" s="373"/>
      <c r="T246" s="332"/>
      <c r="U246" s="332"/>
    </row>
    <row r="247" spans="1:21" s="174" customFormat="1" ht="15.6" customHeight="1" x14ac:dyDescent="0.25">
      <c r="A247" s="195"/>
      <c r="B247" s="1143" t="s">
        <v>200</v>
      </c>
      <c r="C247" s="1143"/>
      <c r="D247" s="1143"/>
      <c r="E247" s="1143"/>
      <c r="F247" s="1143"/>
      <c r="G247" s="1151" t="s">
        <v>194</v>
      </c>
      <c r="H247" s="1151"/>
      <c r="I247" s="1151"/>
      <c r="J247" s="210"/>
      <c r="K247" s="14"/>
      <c r="L247" s="210"/>
      <c r="M247" s="15"/>
      <c r="N247" s="11"/>
      <c r="O247" s="11"/>
      <c r="P247" s="11"/>
      <c r="Q247" s="11"/>
      <c r="R247" s="314"/>
      <c r="S247" s="373"/>
      <c r="T247" s="332"/>
      <c r="U247" s="332"/>
    </row>
    <row r="248" spans="1:21" s="174" customFormat="1" ht="15.6" customHeight="1" x14ac:dyDescent="0.25">
      <c r="A248" s="195"/>
      <c r="B248" s="1143" t="s">
        <v>230</v>
      </c>
      <c r="C248" s="1143"/>
      <c r="D248" s="1143"/>
      <c r="E248" s="1143"/>
      <c r="F248" s="1143"/>
      <c r="G248" s="1151" t="s">
        <v>194</v>
      </c>
      <c r="H248" s="1151"/>
      <c r="I248" s="1151"/>
      <c r="J248" s="210"/>
      <c r="K248" s="14"/>
      <c r="L248" s="210"/>
      <c r="M248" s="15"/>
      <c r="N248" s="11"/>
      <c r="O248" s="11"/>
      <c r="P248" s="1146" t="s">
        <v>265</v>
      </c>
      <c r="Q248" s="11"/>
      <c r="R248" s="314"/>
      <c r="S248" s="373"/>
      <c r="T248" s="332"/>
      <c r="U248" s="332"/>
    </row>
    <row r="249" spans="1:21" s="174" customFormat="1" ht="15.6" customHeight="1" x14ac:dyDescent="0.25">
      <c r="A249" s="195"/>
      <c r="B249" s="1143" t="s">
        <v>203</v>
      </c>
      <c r="C249" s="1143"/>
      <c r="D249" s="1143"/>
      <c r="E249" s="1143"/>
      <c r="F249" s="1143"/>
      <c r="G249" s="1151" t="s">
        <v>195</v>
      </c>
      <c r="H249" s="1151"/>
      <c r="I249" s="1151"/>
      <c r="J249" s="210"/>
      <c r="K249" s="14"/>
      <c r="L249" s="210"/>
      <c r="M249" s="15"/>
      <c r="N249" s="11"/>
      <c r="O249" s="11"/>
      <c r="P249" s="1146"/>
      <c r="Q249" s="11"/>
      <c r="R249" s="314"/>
      <c r="S249" s="373"/>
      <c r="T249" s="332"/>
      <c r="U249" s="332"/>
    </row>
    <row r="250" spans="1:21" s="174" customFormat="1" ht="15.6" customHeight="1" x14ac:dyDescent="0.25">
      <c r="A250" s="195"/>
      <c r="B250" s="1143" t="s">
        <v>231</v>
      </c>
      <c r="C250" s="1143"/>
      <c r="D250" s="1143"/>
      <c r="E250" s="1143"/>
      <c r="F250" s="1143"/>
      <c r="G250" s="1151" t="s">
        <v>195</v>
      </c>
      <c r="H250" s="1151"/>
      <c r="I250" s="1151"/>
      <c r="J250" s="210"/>
      <c r="K250" s="14"/>
      <c r="L250" s="209"/>
      <c r="M250" s="15"/>
      <c r="N250" s="11"/>
      <c r="O250" s="11"/>
      <c r="P250" s="1146"/>
      <c r="Q250" s="11"/>
      <c r="R250" s="314"/>
      <c r="S250" s="373"/>
      <c r="T250" s="332"/>
      <c r="U250" s="332"/>
    </row>
    <row r="251" spans="1:21" s="174" customFormat="1" ht="15.6" customHeight="1" x14ac:dyDescent="0.25">
      <c r="A251" s="195"/>
      <c r="B251" s="8" t="s">
        <v>115</v>
      </c>
      <c r="C251" s="262"/>
      <c r="D251" s="262"/>
      <c r="E251" s="262"/>
      <c r="F251" s="262"/>
      <c r="G251" s="1151" t="s">
        <v>11</v>
      </c>
      <c r="H251" s="1151"/>
      <c r="I251" s="1151"/>
      <c r="J251" s="209"/>
      <c r="K251" s="14"/>
      <c r="L251" s="210"/>
      <c r="M251" s="15"/>
      <c r="N251" s="14" t="str">
        <f>IF(SUM(N243:N250)=0,"",SUM(N243:N250))</f>
        <v/>
      </c>
      <c r="O251" s="11"/>
      <c r="P251" s="1146"/>
      <c r="Q251" s="11"/>
      <c r="R251" s="314"/>
      <c r="S251" s="373"/>
      <c r="T251" s="332"/>
      <c r="U251" s="332"/>
    </row>
    <row r="252" spans="1:21" s="174" customFormat="1" ht="15.6" customHeight="1" x14ac:dyDescent="0.25">
      <c r="A252" s="195"/>
      <c r="B252" s="1064" t="s">
        <v>118</v>
      </c>
      <c r="C252" s="1064"/>
      <c r="D252" s="1064"/>
      <c r="E252" s="1064"/>
      <c r="F252" s="1064"/>
      <c r="G252" s="1151" t="s">
        <v>12</v>
      </c>
      <c r="H252" s="1151"/>
      <c r="I252" s="1151"/>
      <c r="J252" s="319" t="str">
        <f>IF(SUM(J244:J251)=0,"",SUM(J244:J251))</f>
        <v/>
      </c>
      <c r="K252" s="14"/>
      <c r="L252" s="319" t="str">
        <f>IF(SUM(L244:L251)=0,"",SUM(L244:L251))</f>
        <v/>
      </c>
      <c r="M252" s="15"/>
      <c r="N252" s="11"/>
      <c r="O252" s="11"/>
      <c r="P252" s="1146"/>
      <c r="Q252" s="11"/>
      <c r="R252" s="314"/>
      <c r="S252" s="373"/>
      <c r="T252" s="332"/>
      <c r="U252" s="332"/>
    </row>
    <row r="253" spans="1:21" s="174" customFormat="1" ht="15.6" customHeight="1" x14ac:dyDescent="0.25">
      <c r="A253" s="195"/>
      <c r="B253" s="1064" t="s">
        <v>88</v>
      </c>
      <c r="C253" s="1064"/>
      <c r="D253" s="1064"/>
      <c r="E253" s="1064"/>
      <c r="F253" s="1064"/>
      <c r="G253" s="1151" t="s">
        <v>13</v>
      </c>
      <c r="H253" s="1151"/>
      <c r="I253" s="1151"/>
      <c r="J253" s="320"/>
      <c r="K253" s="346"/>
      <c r="L253" s="320"/>
      <c r="M253" s="15"/>
      <c r="N253" s="21" t="s">
        <v>109</v>
      </c>
      <c r="O253" s="9"/>
      <c r="P253" s="1146"/>
      <c r="Q253" s="9"/>
      <c r="R253" s="21" t="s">
        <v>111</v>
      </c>
      <c r="S253" s="373"/>
      <c r="T253" s="332"/>
      <c r="U253" s="332"/>
    </row>
    <row r="254" spans="1:21" s="174" customFormat="1" ht="15.6" customHeight="1" thickBot="1" x14ac:dyDescent="0.3">
      <c r="A254" s="195"/>
      <c r="B254" s="1064" t="s">
        <v>25</v>
      </c>
      <c r="C254" s="1064"/>
      <c r="D254" s="1064"/>
      <c r="E254" s="1064"/>
      <c r="F254" s="1064"/>
      <c r="G254" s="1151" t="s">
        <v>12</v>
      </c>
      <c r="H254" s="1151"/>
      <c r="I254" s="1151"/>
      <c r="J254" s="321" t="str">
        <f>IF(J252="","",J252*J253)</f>
        <v/>
      </c>
      <c r="K254" s="370"/>
      <c r="L254" s="321" t="str">
        <f>IF(L252="","",L252*L253)</f>
        <v/>
      </c>
      <c r="M254" s="15"/>
      <c r="N254" s="11" t="s">
        <v>110</v>
      </c>
      <c r="O254" s="9"/>
      <c r="P254" s="1147"/>
      <c r="Q254" s="9"/>
      <c r="R254" s="271" t="s">
        <v>68</v>
      </c>
      <c r="S254" s="373"/>
      <c r="T254" s="332"/>
      <c r="U254" s="332"/>
    </row>
    <row r="255" spans="1:21" s="174" customFormat="1" ht="15.6" customHeight="1" thickBot="1" x14ac:dyDescent="0.3">
      <c r="A255" s="195"/>
      <c r="B255" s="1064" t="s">
        <v>1</v>
      </c>
      <c r="C255" s="1064"/>
      <c r="D255" s="1064"/>
      <c r="E255" s="1064"/>
      <c r="F255" s="1064"/>
      <c r="G255" s="1064"/>
      <c r="H255" s="1064"/>
      <c r="I255" s="262"/>
      <c r="J255" s="318" t="str">
        <f>IF(SUM(J240,J254)=0,"",(SUM(J240,J254)))</f>
        <v/>
      </c>
      <c r="K255" s="14"/>
      <c r="L255" s="318" t="str">
        <f>IF(SUM(L240,L254)=0,"",(SUM(L240,L254)))</f>
        <v/>
      </c>
      <c r="M255" s="15"/>
      <c r="N255" s="288" t="str">
        <f>IF(AND(L255="",J255=""),"",IF(J255="","",IF(J255&lt;L255,12,IF(L255="",12,24))))</f>
        <v/>
      </c>
      <c r="O255" s="11"/>
      <c r="P255" s="563"/>
      <c r="Q255" s="11"/>
      <c r="R255" s="610" t="str">
        <f>IF(N255="","",IF(P255="x","",IF(N255=12,J255/12,(J255+L255)/24)))</f>
        <v/>
      </c>
      <c r="S255" s="373"/>
      <c r="T255" s="332"/>
      <c r="U255" s="332"/>
    </row>
    <row r="256" spans="1:21" s="174" customFormat="1" ht="15.6" customHeight="1" thickTop="1" x14ac:dyDescent="0.25">
      <c r="A256" s="195"/>
      <c r="B256" s="8"/>
      <c r="C256" s="262"/>
      <c r="D256" s="262"/>
      <c r="E256" s="262"/>
      <c r="F256" s="262"/>
      <c r="G256" s="1159" t="s">
        <v>125</v>
      </c>
      <c r="H256" s="1159"/>
      <c r="I256" s="1159"/>
      <c r="J256" s="1159"/>
      <c r="K256" s="1159"/>
      <c r="L256" s="1159"/>
      <c r="M256" s="1159"/>
      <c r="N256" s="1159"/>
      <c r="O256" s="1159"/>
      <c r="P256" s="1159"/>
      <c r="Q256" s="1159"/>
      <c r="R256" s="1159"/>
      <c r="S256" s="373"/>
      <c r="T256" s="332"/>
      <c r="U256" s="332"/>
    </row>
    <row r="257" spans="1:21" s="174" customFormat="1" ht="4.9000000000000004" customHeight="1" x14ac:dyDescent="0.25">
      <c r="A257" s="195"/>
      <c r="B257" s="535"/>
      <c r="C257" s="541"/>
      <c r="D257" s="541"/>
      <c r="E257" s="541"/>
      <c r="F257" s="541"/>
      <c r="G257" s="541"/>
      <c r="H257" s="541"/>
      <c r="I257" s="541"/>
      <c r="J257" s="541"/>
      <c r="K257" s="541"/>
      <c r="L257" s="541"/>
      <c r="M257" s="544"/>
      <c r="N257" s="538"/>
      <c r="O257" s="538"/>
      <c r="P257" s="538"/>
      <c r="Q257" s="538"/>
      <c r="R257" s="545"/>
      <c r="S257" s="373"/>
      <c r="T257" s="332"/>
      <c r="U257" s="332"/>
    </row>
    <row r="258" spans="1:21" s="174" customFormat="1" ht="16.149999999999999" customHeight="1" x14ac:dyDescent="0.25">
      <c r="A258" s="195"/>
      <c r="B258" s="5" t="s">
        <v>34</v>
      </c>
      <c r="C258" s="1064" t="s">
        <v>74</v>
      </c>
      <c r="D258" s="1064"/>
      <c r="E258" s="1064"/>
      <c r="F258" s="1064"/>
      <c r="G258" s="1064"/>
      <c r="H258" s="1064"/>
      <c r="I258" s="1064"/>
      <c r="J258" s="312"/>
      <c r="K258" s="316"/>
      <c r="L258" s="312"/>
      <c r="M258" s="311"/>
      <c r="N258" s="287"/>
      <c r="O258" s="287"/>
      <c r="P258" s="287"/>
      <c r="Q258" s="287"/>
      <c r="R258" s="331"/>
      <c r="S258" s="373"/>
      <c r="T258" s="332"/>
      <c r="U258" s="332"/>
    </row>
    <row r="259" spans="1:21" s="174" customFormat="1" ht="16.899999999999999" customHeight="1" x14ac:dyDescent="0.25">
      <c r="A259" s="195"/>
      <c r="B259" s="1065"/>
      <c r="C259" s="1065"/>
      <c r="D259" s="1065"/>
      <c r="E259" s="1065"/>
      <c r="F259" s="1065"/>
      <c r="G259" s="1065"/>
      <c r="H259" s="1065"/>
      <c r="I259" s="1065"/>
      <c r="J259" s="1065"/>
      <c r="K259" s="1065"/>
      <c r="L259" s="1065"/>
      <c r="M259" s="1065"/>
      <c r="N259" s="1065"/>
      <c r="O259" s="1065"/>
      <c r="P259" s="1065"/>
      <c r="Q259" s="1065"/>
      <c r="R259" s="1065"/>
      <c r="S259" s="373"/>
      <c r="T259" s="332"/>
      <c r="U259" s="332"/>
    </row>
    <row r="260" spans="1:21" s="174" customFormat="1" ht="33" customHeight="1" x14ac:dyDescent="0.25">
      <c r="A260" s="195"/>
      <c r="B260" s="1065"/>
      <c r="C260" s="1065"/>
      <c r="D260" s="1065"/>
      <c r="E260" s="1065"/>
      <c r="F260" s="1065"/>
      <c r="G260" s="1065"/>
      <c r="H260" s="1065"/>
      <c r="I260" s="1065"/>
      <c r="J260" s="1065"/>
      <c r="K260" s="1065"/>
      <c r="L260" s="1065"/>
      <c r="M260" s="1065"/>
      <c r="N260" s="1065"/>
      <c r="O260" s="1065"/>
      <c r="P260" s="1065"/>
      <c r="Q260" s="1065"/>
      <c r="R260" s="1065"/>
      <c r="S260" s="373"/>
      <c r="T260" s="332"/>
      <c r="U260" s="332"/>
    </row>
    <row r="261" spans="1:21" x14ac:dyDescent="0.25">
      <c r="B261" s="195"/>
      <c r="C261" s="195"/>
      <c r="D261" s="195"/>
      <c r="E261" s="195"/>
      <c r="F261" s="195"/>
      <c r="G261" s="195"/>
      <c r="H261" s="195"/>
      <c r="I261" s="195"/>
      <c r="J261" s="195"/>
      <c r="K261" s="195"/>
      <c r="L261" s="195"/>
      <c r="M261" s="195"/>
      <c r="N261" s="195"/>
      <c r="O261" s="195"/>
      <c r="P261" s="195"/>
      <c r="Q261" s="195"/>
      <c r="R261" s="444"/>
    </row>
    <row r="262" spans="1:21" x14ac:dyDescent="0.25">
      <c r="B262" s="195"/>
      <c r="C262" s="195"/>
      <c r="D262" s="195"/>
      <c r="E262" s="195"/>
      <c r="F262" s="195"/>
      <c r="G262" s="195"/>
      <c r="H262" s="195"/>
      <c r="I262" s="195"/>
      <c r="J262" s="195"/>
      <c r="K262" s="195"/>
      <c r="L262" s="195"/>
      <c r="M262" s="195"/>
      <c r="N262" s="195"/>
      <c r="O262" s="195"/>
      <c r="P262" s="195"/>
      <c r="Q262" s="195"/>
      <c r="R262" s="444"/>
    </row>
    <row r="263" spans="1:21" s="608" customFormat="1" x14ac:dyDescent="0.25">
      <c r="J263" s="608">
        <f t="shared" ref="J263:O263" si="0">SUM(J255,J223,J191,J159,J127,J95,J63,J31)</f>
        <v>0</v>
      </c>
      <c r="L263" s="608">
        <f t="shared" si="0"/>
        <v>0</v>
      </c>
      <c r="M263" s="608">
        <f t="shared" si="0"/>
        <v>0</v>
      </c>
      <c r="O263" s="608">
        <f t="shared" si="0"/>
        <v>0</v>
      </c>
      <c r="R263" s="608">
        <f>SUM(R255,R223,R191,R159,R127,R95,R63,R31)</f>
        <v>0</v>
      </c>
      <c r="S263" s="609"/>
    </row>
    <row r="264" spans="1:21" s="332" customFormat="1" x14ac:dyDescent="0.25">
      <c r="R264" s="564"/>
      <c r="S264" s="292"/>
    </row>
    <row r="265" spans="1:21" s="332" customFormat="1" x14ac:dyDescent="0.25">
      <c r="B265" s="332">
        <f>C6</f>
        <v>0</v>
      </c>
      <c r="C265" s="332">
        <f>C7</f>
        <v>0</v>
      </c>
      <c r="D265" s="496" t="str">
        <f t="shared" ref="D265:I265" si="1">J31</f>
        <v/>
      </c>
      <c r="E265" s="496" t="str">
        <f>J31</f>
        <v/>
      </c>
      <c r="F265" s="496">
        <f>K31</f>
        <v>0</v>
      </c>
      <c r="G265" s="496" t="str">
        <f>L31</f>
        <v/>
      </c>
      <c r="H265" s="496" t="str">
        <f t="shared" si="1"/>
        <v/>
      </c>
      <c r="I265" s="496">
        <f t="shared" si="1"/>
        <v>0</v>
      </c>
      <c r="J265" s="496" t="str">
        <f>R31</f>
        <v/>
      </c>
      <c r="L265" s="332">
        <f>B35</f>
        <v>0</v>
      </c>
      <c r="R265" s="564"/>
      <c r="S265" s="292"/>
    </row>
    <row r="266" spans="1:21" s="332" customFormat="1" x14ac:dyDescent="0.25">
      <c r="B266" s="332">
        <f>C38</f>
        <v>0</v>
      </c>
      <c r="C266" s="332">
        <f>C39</f>
        <v>0</v>
      </c>
      <c r="D266" s="496" t="str">
        <f>J63</f>
        <v/>
      </c>
      <c r="E266" s="496" t="str">
        <f>J63</f>
        <v/>
      </c>
      <c r="F266" s="496">
        <f>K63</f>
        <v>0</v>
      </c>
      <c r="G266" s="496" t="str">
        <f>L63</f>
        <v/>
      </c>
      <c r="H266" s="496" t="str">
        <f>N63</f>
        <v/>
      </c>
      <c r="I266" s="496">
        <f>O63</f>
        <v>0</v>
      </c>
      <c r="J266" s="496" t="str">
        <f>R63</f>
        <v/>
      </c>
      <c r="L266" s="332">
        <f>B67</f>
        <v>0</v>
      </c>
      <c r="R266" s="564"/>
      <c r="S266" s="292"/>
    </row>
    <row r="267" spans="1:21" s="332" customFormat="1" x14ac:dyDescent="0.25">
      <c r="B267" s="332">
        <f>C70</f>
        <v>0</v>
      </c>
      <c r="C267" s="332">
        <f>C39</f>
        <v>0</v>
      </c>
      <c r="D267" s="496" t="str">
        <f t="shared" ref="D267:I267" si="2">J94</f>
        <v/>
      </c>
      <c r="E267" s="496" t="str">
        <f>J95</f>
        <v/>
      </c>
      <c r="F267" s="496">
        <f>K95</f>
        <v>0</v>
      </c>
      <c r="G267" s="496" t="str">
        <f>L95</f>
        <v/>
      </c>
      <c r="H267" s="496" t="str">
        <f t="shared" si="2"/>
        <v xml:space="preserve"> of months</v>
      </c>
      <c r="I267" s="496">
        <f t="shared" si="2"/>
        <v>0</v>
      </c>
      <c r="J267" s="496" t="str">
        <f>R95</f>
        <v/>
      </c>
      <c r="L267" s="332">
        <f>B99</f>
        <v>0</v>
      </c>
      <c r="R267" s="564"/>
      <c r="S267" s="292"/>
    </row>
    <row r="268" spans="1:21" s="332" customFormat="1" x14ac:dyDescent="0.25">
      <c r="B268" s="332">
        <f>C102</f>
        <v>0</v>
      </c>
      <c r="C268" s="332">
        <f>C103</f>
        <v>0</v>
      </c>
      <c r="D268" s="496" t="str">
        <f t="shared" ref="D268:I268" si="3">J127</f>
        <v/>
      </c>
      <c r="E268" s="496" t="str">
        <f>J127</f>
        <v/>
      </c>
      <c r="F268" s="496">
        <f>K127</f>
        <v>0</v>
      </c>
      <c r="G268" s="496" t="str">
        <f>L127</f>
        <v/>
      </c>
      <c r="H268" s="496" t="str">
        <f t="shared" si="3"/>
        <v/>
      </c>
      <c r="I268" s="496">
        <f t="shared" si="3"/>
        <v>0</v>
      </c>
      <c r="J268" s="496" t="str">
        <f>R127</f>
        <v/>
      </c>
      <c r="L268" s="332">
        <f>B131</f>
        <v>0</v>
      </c>
      <c r="R268" s="564"/>
      <c r="S268" s="292"/>
    </row>
    <row r="269" spans="1:21" s="332" customFormat="1" x14ac:dyDescent="0.25">
      <c r="B269" s="332">
        <f>C134</f>
        <v>0</v>
      </c>
      <c r="C269" s="332">
        <f>C135</f>
        <v>0</v>
      </c>
      <c r="D269" s="496" t="str">
        <f t="shared" ref="D269:I269" si="4">J159</f>
        <v/>
      </c>
      <c r="E269" s="496" t="str">
        <f>J159</f>
        <v/>
      </c>
      <c r="F269" s="496">
        <f>K159</f>
        <v>0</v>
      </c>
      <c r="G269" s="496" t="str">
        <f>L159</f>
        <v/>
      </c>
      <c r="H269" s="496" t="str">
        <f t="shared" si="4"/>
        <v/>
      </c>
      <c r="I269" s="496">
        <f t="shared" si="4"/>
        <v>0</v>
      </c>
      <c r="J269" s="496" t="str">
        <f>R159</f>
        <v/>
      </c>
      <c r="L269" s="332">
        <f>B163</f>
        <v>0</v>
      </c>
      <c r="R269" s="564"/>
      <c r="S269" s="292"/>
    </row>
    <row r="270" spans="1:21" s="332" customFormat="1" x14ac:dyDescent="0.25">
      <c r="B270" s="332">
        <f>C166</f>
        <v>0</v>
      </c>
      <c r="C270" s="332">
        <f>C167</f>
        <v>0</v>
      </c>
      <c r="D270" s="496" t="str">
        <f t="shared" ref="D270:I270" si="5">J191</f>
        <v/>
      </c>
      <c r="E270" s="496" t="str">
        <f>J191</f>
        <v/>
      </c>
      <c r="F270" s="496">
        <f>K191</f>
        <v>0</v>
      </c>
      <c r="G270" s="496" t="str">
        <f>L191</f>
        <v/>
      </c>
      <c r="H270" s="496" t="str">
        <f t="shared" si="5"/>
        <v/>
      </c>
      <c r="I270" s="496">
        <f t="shared" si="5"/>
        <v>0</v>
      </c>
      <c r="J270" s="496" t="str">
        <f>R191</f>
        <v/>
      </c>
      <c r="L270" s="332">
        <f>B195</f>
        <v>0</v>
      </c>
      <c r="R270" s="564"/>
      <c r="S270" s="292"/>
    </row>
    <row r="271" spans="1:21" s="332" customFormat="1" x14ac:dyDescent="0.25">
      <c r="B271" s="332">
        <f>C198</f>
        <v>0</v>
      </c>
      <c r="C271" s="332">
        <f>C199</f>
        <v>0</v>
      </c>
      <c r="D271" s="496" t="str">
        <f t="shared" ref="D271:I271" si="6">J223</f>
        <v/>
      </c>
      <c r="E271" s="496" t="str">
        <f>J223</f>
        <v/>
      </c>
      <c r="F271" s="496">
        <f>K223</f>
        <v>0</v>
      </c>
      <c r="G271" s="496" t="str">
        <f>L223</f>
        <v/>
      </c>
      <c r="H271" s="496" t="str">
        <f t="shared" si="6"/>
        <v/>
      </c>
      <c r="I271" s="496">
        <f t="shared" si="6"/>
        <v>0</v>
      </c>
      <c r="J271" s="496" t="str">
        <f>R223</f>
        <v/>
      </c>
      <c r="L271" s="332">
        <f>B227</f>
        <v>0</v>
      </c>
      <c r="R271" s="564"/>
      <c r="S271" s="292"/>
    </row>
    <row r="272" spans="1:21" s="332" customFormat="1" x14ac:dyDescent="0.25">
      <c r="B272" s="332">
        <f>C230</f>
        <v>0</v>
      </c>
      <c r="C272" s="332">
        <f>C231</f>
        <v>0</v>
      </c>
      <c r="D272" s="496" t="str">
        <f t="shared" ref="D272:I272" si="7">J255</f>
        <v/>
      </c>
      <c r="E272" s="496" t="str">
        <f>J255</f>
        <v/>
      </c>
      <c r="F272" s="496">
        <f>K255</f>
        <v>0</v>
      </c>
      <c r="G272" s="496" t="str">
        <f>L255</f>
        <v/>
      </c>
      <c r="H272" s="496" t="str">
        <f t="shared" si="7"/>
        <v/>
      </c>
      <c r="I272" s="496">
        <f t="shared" si="7"/>
        <v>0</v>
      </c>
      <c r="J272" s="496" t="str">
        <f>R255</f>
        <v/>
      </c>
      <c r="L272" s="332">
        <f>B259</f>
        <v>0</v>
      </c>
      <c r="R272" s="564"/>
      <c r="S272" s="292"/>
    </row>
    <row r="273" spans="18:21" s="332" customFormat="1" x14ac:dyDescent="0.25">
      <c r="R273" s="564"/>
      <c r="S273" s="292"/>
    </row>
    <row r="274" spans="18:21" s="195" customFormat="1" x14ac:dyDescent="0.25">
      <c r="R274" s="444"/>
      <c r="S274" s="289"/>
      <c r="T274" s="332"/>
      <c r="U274" s="332"/>
    </row>
    <row r="275" spans="18:21" s="195" customFormat="1" x14ac:dyDescent="0.25">
      <c r="R275" s="444"/>
      <c r="S275" s="289"/>
      <c r="T275" s="332"/>
      <c r="U275" s="332"/>
    </row>
    <row r="276" spans="18:21" s="195" customFormat="1" x14ac:dyDescent="0.25">
      <c r="R276" s="444"/>
      <c r="S276" s="289"/>
      <c r="T276" s="332"/>
      <c r="U276" s="332"/>
    </row>
    <row r="277" spans="18:21" s="195" customFormat="1" x14ac:dyDescent="0.25">
      <c r="R277" s="444"/>
      <c r="S277" s="289"/>
      <c r="T277" s="332"/>
      <c r="U277" s="332"/>
    </row>
    <row r="278" spans="18:21" s="195" customFormat="1" x14ac:dyDescent="0.25">
      <c r="R278" s="444"/>
      <c r="S278" s="289"/>
      <c r="T278" s="332"/>
      <c r="U278" s="332"/>
    </row>
    <row r="279" spans="18:21" s="195" customFormat="1" x14ac:dyDescent="0.25">
      <c r="R279" s="444"/>
      <c r="S279" s="289"/>
      <c r="T279" s="332"/>
      <c r="U279" s="332"/>
    </row>
    <row r="280" spans="18:21" s="195" customFormat="1" x14ac:dyDescent="0.25">
      <c r="R280" s="444"/>
      <c r="S280" s="289"/>
      <c r="T280" s="332"/>
      <c r="U280" s="332"/>
    </row>
  </sheetData>
  <sheetProtection selectLockedCells="1"/>
  <protectedRanges>
    <protectedRange sqref="J7" name="Range1_1"/>
    <protectedRange sqref="J39" name="Range1_1_1"/>
    <protectedRange sqref="J71" name="Range1_1_2"/>
    <protectedRange sqref="J103" name="Range1_1_3"/>
    <protectedRange sqref="J135" name="Range1_1_4"/>
    <protectedRange sqref="J167" name="Range1_1_5"/>
    <protectedRange sqref="J199" name="Range1_1_6"/>
    <protectedRange sqref="J231" name="Range1_1_7"/>
  </protectedRanges>
  <dataConsolidate/>
  <mergeCells count="399">
    <mergeCell ref="C38:K38"/>
    <mergeCell ref="C39:G39"/>
    <mergeCell ref="B41:F41"/>
    <mergeCell ref="G41:I41"/>
    <mergeCell ref="B42:D42"/>
    <mergeCell ref="G42:I42"/>
    <mergeCell ref="N18:R19"/>
    <mergeCell ref="N22:R22"/>
    <mergeCell ref="G32:R32"/>
    <mergeCell ref="G46:I46"/>
    <mergeCell ref="B47:F47"/>
    <mergeCell ref="G47:I47"/>
    <mergeCell ref="C48:H48"/>
    <mergeCell ref="B49:L49"/>
    <mergeCell ref="B43:D43"/>
    <mergeCell ref="G43:I43"/>
    <mergeCell ref="B44:D44"/>
    <mergeCell ref="G44:I44"/>
    <mergeCell ref="G45:I45"/>
    <mergeCell ref="B46:F46"/>
    <mergeCell ref="N54:R54"/>
    <mergeCell ref="B55:F55"/>
    <mergeCell ref="G55:I55"/>
    <mergeCell ref="B50:C51"/>
    <mergeCell ref="E50:H51"/>
    <mergeCell ref="I50:L51"/>
    <mergeCell ref="N50:R51"/>
    <mergeCell ref="B52:F52"/>
    <mergeCell ref="G52:I52"/>
    <mergeCell ref="B56:F56"/>
    <mergeCell ref="G56:I56"/>
    <mergeCell ref="B57:F57"/>
    <mergeCell ref="G57:I57"/>
    <mergeCell ref="B58:F58"/>
    <mergeCell ref="G58:I58"/>
    <mergeCell ref="B53:F53"/>
    <mergeCell ref="G53:I53"/>
    <mergeCell ref="B54:F54"/>
    <mergeCell ref="G54:I54"/>
    <mergeCell ref="C66:I66"/>
    <mergeCell ref="B67:R68"/>
    <mergeCell ref="C70:K70"/>
    <mergeCell ref="C71:G71"/>
    <mergeCell ref="G59:I59"/>
    <mergeCell ref="B60:F60"/>
    <mergeCell ref="G60:I60"/>
    <mergeCell ref="B61:F61"/>
    <mergeCell ref="G61:I61"/>
    <mergeCell ref="B62:F62"/>
    <mergeCell ref="G62:I62"/>
    <mergeCell ref="B63:H63"/>
    <mergeCell ref="G64:R64"/>
    <mergeCell ref="G76:I76"/>
    <mergeCell ref="G77:I77"/>
    <mergeCell ref="G78:I78"/>
    <mergeCell ref="B73:F73"/>
    <mergeCell ref="G73:I73"/>
    <mergeCell ref="B74:D74"/>
    <mergeCell ref="G74:I74"/>
    <mergeCell ref="B75:D75"/>
    <mergeCell ref="G75:I75"/>
    <mergeCell ref="B77:F77"/>
    <mergeCell ref="B78:F78"/>
    <mergeCell ref="B76:D76"/>
    <mergeCell ref="N82:R83"/>
    <mergeCell ref="B84:F84"/>
    <mergeCell ref="G84:I84"/>
    <mergeCell ref="B85:F85"/>
    <mergeCell ref="G85:I85"/>
    <mergeCell ref="B86:F86"/>
    <mergeCell ref="G86:I86"/>
    <mergeCell ref="N86:R86"/>
    <mergeCell ref="B79:F79"/>
    <mergeCell ref="G79:I79"/>
    <mergeCell ref="C80:H80"/>
    <mergeCell ref="B81:L81"/>
    <mergeCell ref="B82:C83"/>
    <mergeCell ref="E82:H83"/>
    <mergeCell ref="I82:L83"/>
    <mergeCell ref="G90:I90"/>
    <mergeCell ref="G91:I91"/>
    <mergeCell ref="B92:F92"/>
    <mergeCell ref="G92:I92"/>
    <mergeCell ref="B93:F93"/>
    <mergeCell ref="G93:I93"/>
    <mergeCell ref="B87:F87"/>
    <mergeCell ref="G87:I87"/>
    <mergeCell ref="B88:F88"/>
    <mergeCell ref="G88:I88"/>
    <mergeCell ref="B89:F89"/>
    <mergeCell ref="G89:I89"/>
    <mergeCell ref="G110:I110"/>
    <mergeCell ref="B111:F111"/>
    <mergeCell ref="G111:I111"/>
    <mergeCell ref="C112:H112"/>
    <mergeCell ref="C34:I34"/>
    <mergeCell ref="B107:D107"/>
    <mergeCell ref="G107:I107"/>
    <mergeCell ref="B108:D108"/>
    <mergeCell ref="G108:I108"/>
    <mergeCell ref="G109:I109"/>
    <mergeCell ref="C102:K102"/>
    <mergeCell ref="C103:G103"/>
    <mergeCell ref="B105:F105"/>
    <mergeCell ref="G105:I105"/>
    <mergeCell ref="B106:D106"/>
    <mergeCell ref="G106:I106"/>
    <mergeCell ref="B109:F109"/>
    <mergeCell ref="B94:F94"/>
    <mergeCell ref="G94:I94"/>
    <mergeCell ref="B95:H95"/>
    <mergeCell ref="G96:R96"/>
    <mergeCell ref="C98:I98"/>
    <mergeCell ref="B99:R100"/>
    <mergeCell ref="B90:F90"/>
    <mergeCell ref="B117:F117"/>
    <mergeCell ref="G117:I117"/>
    <mergeCell ref="B118:F118"/>
    <mergeCell ref="G118:I118"/>
    <mergeCell ref="N118:R118"/>
    <mergeCell ref="B119:F119"/>
    <mergeCell ref="G119:I119"/>
    <mergeCell ref="B113:L113"/>
    <mergeCell ref="B114:C115"/>
    <mergeCell ref="E114:H115"/>
    <mergeCell ref="I114:L115"/>
    <mergeCell ref="N114:R115"/>
    <mergeCell ref="B116:F116"/>
    <mergeCell ref="G116:I116"/>
    <mergeCell ref="G123:I123"/>
    <mergeCell ref="B124:F124"/>
    <mergeCell ref="G124:I124"/>
    <mergeCell ref="B125:F125"/>
    <mergeCell ref="G125:I125"/>
    <mergeCell ref="B126:F126"/>
    <mergeCell ref="G126:I126"/>
    <mergeCell ref="B120:F120"/>
    <mergeCell ref="G120:I120"/>
    <mergeCell ref="B121:F121"/>
    <mergeCell ref="G121:I121"/>
    <mergeCell ref="B122:F122"/>
    <mergeCell ref="G122:I122"/>
    <mergeCell ref="B137:F137"/>
    <mergeCell ref="G137:I137"/>
    <mergeCell ref="B138:D138"/>
    <mergeCell ref="G138:I138"/>
    <mergeCell ref="B139:D139"/>
    <mergeCell ref="G139:I139"/>
    <mergeCell ref="B127:H127"/>
    <mergeCell ref="G128:R128"/>
    <mergeCell ref="C130:I130"/>
    <mergeCell ref="B131:R132"/>
    <mergeCell ref="C134:K134"/>
    <mergeCell ref="C135:G135"/>
    <mergeCell ref="B143:F143"/>
    <mergeCell ref="G143:I143"/>
    <mergeCell ref="C144:H144"/>
    <mergeCell ref="B145:L145"/>
    <mergeCell ref="B146:C147"/>
    <mergeCell ref="E146:H147"/>
    <mergeCell ref="I146:L147"/>
    <mergeCell ref="B140:D140"/>
    <mergeCell ref="G140:I140"/>
    <mergeCell ref="G141:I141"/>
    <mergeCell ref="G142:I142"/>
    <mergeCell ref="B151:F151"/>
    <mergeCell ref="G151:I151"/>
    <mergeCell ref="B152:F152"/>
    <mergeCell ref="G152:I152"/>
    <mergeCell ref="B153:F153"/>
    <mergeCell ref="G153:I153"/>
    <mergeCell ref="N146:R147"/>
    <mergeCell ref="B148:F148"/>
    <mergeCell ref="G148:I148"/>
    <mergeCell ref="B149:F149"/>
    <mergeCell ref="G149:I149"/>
    <mergeCell ref="B150:F150"/>
    <mergeCell ref="G150:I150"/>
    <mergeCell ref="N150:R150"/>
    <mergeCell ref="B158:F158"/>
    <mergeCell ref="G158:I158"/>
    <mergeCell ref="B159:H159"/>
    <mergeCell ref="G160:R160"/>
    <mergeCell ref="C162:I162"/>
    <mergeCell ref="B163:R164"/>
    <mergeCell ref="B154:F154"/>
    <mergeCell ref="G154:I154"/>
    <mergeCell ref="G155:I155"/>
    <mergeCell ref="B156:F156"/>
    <mergeCell ref="G156:I156"/>
    <mergeCell ref="B157:F157"/>
    <mergeCell ref="G157:I157"/>
    <mergeCell ref="B171:D171"/>
    <mergeCell ref="G171:I171"/>
    <mergeCell ref="B172:D172"/>
    <mergeCell ref="G172:I172"/>
    <mergeCell ref="G173:I173"/>
    <mergeCell ref="C166:K166"/>
    <mergeCell ref="C167:G167"/>
    <mergeCell ref="B169:F169"/>
    <mergeCell ref="G169:I169"/>
    <mergeCell ref="B170:D170"/>
    <mergeCell ref="G170:I170"/>
    <mergeCell ref="B178:C179"/>
    <mergeCell ref="E178:H179"/>
    <mergeCell ref="I178:L179"/>
    <mergeCell ref="N178:R179"/>
    <mergeCell ref="B180:F180"/>
    <mergeCell ref="G180:I180"/>
    <mergeCell ref="G174:I174"/>
    <mergeCell ref="B175:F175"/>
    <mergeCell ref="G175:I175"/>
    <mergeCell ref="C176:H176"/>
    <mergeCell ref="B177:L177"/>
    <mergeCell ref="B186:F186"/>
    <mergeCell ref="G186:I186"/>
    <mergeCell ref="B181:F181"/>
    <mergeCell ref="G181:I181"/>
    <mergeCell ref="B182:F182"/>
    <mergeCell ref="G182:I182"/>
    <mergeCell ref="N182:R182"/>
    <mergeCell ref="B183:F183"/>
    <mergeCell ref="G183:I183"/>
    <mergeCell ref="B201:F201"/>
    <mergeCell ref="G201:I201"/>
    <mergeCell ref="B202:D202"/>
    <mergeCell ref="G202:I202"/>
    <mergeCell ref="B203:D203"/>
    <mergeCell ref="G203:I203"/>
    <mergeCell ref="B195:R196"/>
    <mergeCell ref="C198:K198"/>
    <mergeCell ref="C199:G199"/>
    <mergeCell ref="B207:F207"/>
    <mergeCell ref="G207:I207"/>
    <mergeCell ref="C208:H208"/>
    <mergeCell ref="B209:L209"/>
    <mergeCell ref="B210:C211"/>
    <mergeCell ref="E210:H211"/>
    <mergeCell ref="I210:L211"/>
    <mergeCell ref="G206:I206"/>
    <mergeCell ref="B206:F206"/>
    <mergeCell ref="B215:F215"/>
    <mergeCell ref="G215:I215"/>
    <mergeCell ref="B216:F216"/>
    <mergeCell ref="G216:I216"/>
    <mergeCell ref="B217:F217"/>
    <mergeCell ref="G217:I217"/>
    <mergeCell ref="B212:F212"/>
    <mergeCell ref="G212:I212"/>
    <mergeCell ref="B213:F213"/>
    <mergeCell ref="G213:I213"/>
    <mergeCell ref="B214:F214"/>
    <mergeCell ref="G214:I214"/>
    <mergeCell ref="G233:I233"/>
    <mergeCell ref="B234:D234"/>
    <mergeCell ref="G234:I234"/>
    <mergeCell ref="B222:F222"/>
    <mergeCell ref="G222:I222"/>
    <mergeCell ref="B223:H223"/>
    <mergeCell ref="G224:R224"/>
    <mergeCell ref="C226:I226"/>
    <mergeCell ref="B227:R228"/>
    <mergeCell ref="P216:P222"/>
    <mergeCell ref="B218:F218"/>
    <mergeCell ref="G218:I218"/>
    <mergeCell ref="G219:I219"/>
    <mergeCell ref="B220:F220"/>
    <mergeCell ref="G220:I220"/>
    <mergeCell ref="B221:F221"/>
    <mergeCell ref="G221:I221"/>
    <mergeCell ref="G256:R256"/>
    <mergeCell ref="C258:I258"/>
    <mergeCell ref="B259:R260"/>
    <mergeCell ref="B24:F24"/>
    <mergeCell ref="B23:F23"/>
    <mergeCell ref="B28:F28"/>
    <mergeCell ref="G29:I29"/>
    <mergeCell ref="B29:F29"/>
    <mergeCell ref="B26:F26"/>
    <mergeCell ref="G251:I251"/>
    <mergeCell ref="B252:F252"/>
    <mergeCell ref="G252:I252"/>
    <mergeCell ref="B253:F253"/>
    <mergeCell ref="G253:I253"/>
    <mergeCell ref="B254:F254"/>
    <mergeCell ref="G254:I254"/>
    <mergeCell ref="B248:F248"/>
    <mergeCell ref="G248:I248"/>
    <mergeCell ref="B249:F249"/>
    <mergeCell ref="G249:I249"/>
    <mergeCell ref="B250:F250"/>
    <mergeCell ref="G250:I250"/>
    <mergeCell ref="B245:F245"/>
    <mergeCell ref="G245:I245"/>
    <mergeCell ref="B9:F9"/>
    <mergeCell ref="G9:I9"/>
    <mergeCell ref="B22:F22"/>
    <mergeCell ref="B25:F25"/>
    <mergeCell ref="B10:D10"/>
    <mergeCell ref="G10:I10"/>
    <mergeCell ref="B11:D11"/>
    <mergeCell ref="G11:I11"/>
    <mergeCell ref="B255:H255"/>
    <mergeCell ref="B246:F246"/>
    <mergeCell ref="G246:I246"/>
    <mergeCell ref="B247:F247"/>
    <mergeCell ref="G247:I247"/>
    <mergeCell ref="B242:C243"/>
    <mergeCell ref="E242:H243"/>
    <mergeCell ref="I242:L243"/>
    <mergeCell ref="B244:F244"/>
    <mergeCell ref="G244:I244"/>
    <mergeCell ref="G238:I238"/>
    <mergeCell ref="B239:F239"/>
    <mergeCell ref="G239:I239"/>
    <mergeCell ref="C240:H240"/>
    <mergeCell ref="B241:L241"/>
    <mergeCell ref="B238:F238"/>
    <mergeCell ref="O1:R1"/>
    <mergeCell ref="O3:R3"/>
    <mergeCell ref="B1:E3"/>
    <mergeCell ref="J1:K1"/>
    <mergeCell ref="J2:K2"/>
    <mergeCell ref="J3:K3"/>
    <mergeCell ref="O2:R2"/>
    <mergeCell ref="C6:K6"/>
    <mergeCell ref="C7:G7"/>
    <mergeCell ref="B12:D12"/>
    <mergeCell ref="G12:I12"/>
    <mergeCell ref="G30:I30"/>
    <mergeCell ref="B31:H31"/>
    <mergeCell ref="B17:L17"/>
    <mergeCell ref="G20:I20"/>
    <mergeCell ref="G21:I21"/>
    <mergeCell ref="G22:I22"/>
    <mergeCell ref="G23:I23"/>
    <mergeCell ref="G28:I28"/>
    <mergeCell ref="B13:F13"/>
    <mergeCell ref="B14:F14"/>
    <mergeCell ref="B30:F30"/>
    <mergeCell ref="G27:I27"/>
    <mergeCell ref="G13:I13"/>
    <mergeCell ref="G14:I14"/>
    <mergeCell ref="G15:I15"/>
    <mergeCell ref="B15:F15"/>
    <mergeCell ref="B18:C19"/>
    <mergeCell ref="E18:H19"/>
    <mergeCell ref="I18:L19"/>
    <mergeCell ref="C16:H16"/>
    <mergeCell ref="B21:F21"/>
    <mergeCell ref="B20:F20"/>
    <mergeCell ref="P248:P254"/>
    <mergeCell ref="P24:P30"/>
    <mergeCell ref="P56:P62"/>
    <mergeCell ref="P88:P94"/>
    <mergeCell ref="P120:P126"/>
    <mergeCell ref="P152:P158"/>
    <mergeCell ref="N210:R211"/>
    <mergeCell ref="N214:R214"/>
    <mergeCell ref="B35:R36"/>
    <mergeCell ref="G24:I24"/>
    <mergeCell ref="G26:I26"/>
    <mergeCell ref="G25:I25"/>
    <mergeCell ref="N246:R246"/>
    <mergeCell ref="N242:R243"/>
    <mergeCell ref="B235:D235"/>
    <mergeCell ref="G235:I235"/>
    <mergeCell ref="B236:D236"/>
    <mergeCell ref="G236:I236"/>
    <mergeCell ref="G237:I237"/>
    <mergeCell ref="B237:F237"/>
    <mergeCell ref="C230:K230"/>
    <mergeCell ref="C231:G231"/>
    <mergeCell ref="B233:F233"/>
    <mergeCell ref="B45:F45"/>
    <mergeCell ref="B110:F110"/>
    <mergeCell ref="B141:F141"/>
    <mergeCell ref="B142:F142"/>
    <mergeCell ref="B173:F173"/>
    <mergeCell ref="B174:F174"/>
    <mergeCell ref="B205:F205"/>
    <mergeCell ref="B204:D204"/>
    <mergeCell ref="B191:H191"/>
    <mergeCell ref="G192:R192"/>
    <mergeCell ref="C194:I194"/>
    <mergeCell ref="P184:P190"/>
    <mergeCell ref="G204:I204"/>
    <mergeCell ref="G205:I205"/>
    <mergeCell ref="G187:I187"/>
    <mergeCell ref="B188:F188"/>
    <mergeCell ref="G188:I188"/>
    <mergeCell ref="B189:F189"/>
    <mergeCell ref="G189:I189"/>
    <mergeCell ref="B190:F190"/>
    <mergeCell ref="G190:I190"/>
    <mergeCell ref="B184:F184"/>
    <mergeCell ref="G184:I184"/>
    <mergeCell ref="B185:F185"/>
    <mergeCell ref="G185:I185"/>
  </mergeCells>
  <conditionalFormatting sqref="C6 C7:G7 J9:J15 L9:L15 J20:J27 L20:L27 B35">
    <cfRule type="cellIs" dxfId="277" priority="125" stopIfTrue="1" operator="equal">
      <formula>0</formula>
    </cfRule>
  </conditionalFormatting>
  <conditionalFormatting sqref="C38 C39:G39 J41:J47 L41:L47 J52:J59 L52:L59 B67">
    <cfRule type="cellIs" dxfId="276" priority="21" stopIfTrue="1" operator="equal">
      <formula>0</formula>
    </cfRule>
  </conditionalFormatting>
  <conditionalFormatting sqref="C70 C71:G71 J73:J79 L73:L79 J84:J91 L84:L91 B99">
    <cfRule type="cellIs" dxfId="275" priority="18" stopIfTrue="1" operator="equal">
      <formula>0</formula>
    </cfRule>
  </conditionalFormatting>
  <conditionalFormatting sqref="C102 C103:G103 J105:J111 L105:L111 J116:J123 L116:L123 B131">
    <cfRule type="cellIs" dxfId="274" priority="15" stopIfTrue="1" operator="equal">
      <formula>0</formula>
    </cfRule>
  </conditionalFormatting>
  <conditionalFormatting sqref="C134 C135:G135 J137:J143 L137:L143 J148:J155 L148:L155 B163">
    <cfRule type="cellIs" dxfId="273" priority="12" stopIfTrue="1" operator="equal">
      <formula>0</formula>
    </cfRule>
  </conditionalFormatting>
  <conditionalFormatting sqref="C166 C167:G167 J169:J175 L169:L175 J180:J187 L180:L187 B195">
    <cfRule type="cellIs" dxfId="272" priority="9" stopIfTrue="1" operator="equal">
      <formula>0</formula>
    </cfRule>
  </conditionalFormatting>
  <conditionalFormatting sqref="C198 C199:G199 J201:J207 L201:L207 J212:J219 L212:L219 B227">
    <cfRule type="cellIs" dxfId="271" priority="6" stopIfTrue="1" operator="equal">
      <formula>0</formula>
    </cfRule>
  </conditionalFormatting>
  <conditionalFormatting sqref="C230 C231:G231 J233:J239 L233:L239 J244:J251 L244:L251 B259">
    <cfRule type="cellIs" dxfId="270" priority="3" stopIfTrue="1" operator="equal">
      <formula>0</formula>
    </cfRule>
  </conditionalFormatting>
  <conditionalFormatting sqref="J29 L29">
    <cfRule type="cellIs" dxfId="269" priority="119" stopIfTrue="1" operator="equal">
      <formula>0</formula>
    </cfRule>
  </conditionalFormatting>
  <conditionalFormatting sqref="J34 L34">
    <cfRule type="cellIs" dxfId="268" priority="124" stopIfTrue="1" operator="equal">
      <formula>0</formula>
    </cfRule>
  </conditionalFormatting>
  <conditionalFormatting sqref="J61 L61">
    <cfRule type="cellIs" dxfId="267" priority="19" stopIfTrue="1" operator="equal">
      <formula>0</formula>
    </cfRule>
  </conditionalFormatting>
  <conditionalFormatting sqref="J66 L66">
    <cfRule type="cellIs" dxfId="266" priority="20" stopIfTrue="1" operator="equal">
      <formula>0</formula>
    </cfRule>
  </conditionalFormatting>
  <conditionalFormatting sqref="J93 L93">
    <cfRule type="cellIs" dxfId="265" priority="16" stopIfTrue="1" operator="equal">
      <formula>0</formula>
    </cfRule>
  </conditionalFormatting>
  <conditionalFormatting sqref="J98 L98">
    <cfRule type="cellIs" dxfId="264" priority="17" stopIfTrue="1" operator="equal">
      <formula>0</formula>
    </cfRule>
  </conditionalFormatting>
  <conditionalFormatting sqref="J125 L125">
    <cfRule type="cellIs" dxfId="263" priority="13" stopIfTrue="1" operator="equal">
      <formula>0</formula>
    </cfRule>
  </conditionalFormatting>
  <conditionalFormatting sqref="J130 L130">
    <cfRule type="cellIs" dxfId="262" priority="14" stopIfTrue="1" operator="equal">
      <formula>0</formula>
    </cfRule>
  </conditionalFormatting>
  <conditionalFormatting sqref="J157 L157">
    <cfRule type="cellIs" dxfId="261" priority="10" stopIfTrue="1" operator="equal">
      <formula>0</formula>
    </cfRule>
  </conditionalFormatting>
  <conditionalFormatting sqref="J162 L162">
    <cfRule type="cellIs" dxfId="260" priority="11" stopIfTrue="1" operator="equal">
      <formula>0</formula>
    </cfRule>
  </conditionalFormatting>
  <conditionalFormatting sqref="J189 L189">
    <cfRule type="cellIs" dxfId="259" priority="7" stopIfTrue="1" operator="equal">
      <formula>0</formula>
    </cfRule>
  </conditionalFormatting>
  <conditionalFormatting sqref="J194 L194">
    <cfRule type="cellIs" dxfId="258" priority="8" stopIfTrue="1" operator="equal">
      <formula>0</formula>
    </cfRule>
  </conditionalFormatting>
  <conditionalFormatting sqref="J221 L221">
    <cfRule type="cellIs" dxfId="257" priority="4" stopIfTrue="1" operator="equal">
      <formula>0</formula>
    </cfRule>
  </conditionalFormatting>
  <conditionalFormatting sqref="J226 L226">
    <cfRule type="cellIs" dxfId="256" priority="5" stopIfTrue="1" operator="equal">
      <formula>0</formula>
    </cfRule>
  </conditionalFormatting>
  <conditionalFormatting sqref="J253 L253">
    <cfRule type="cellIs" dxfId="255" priority="1" stopIfTrue="1" operator="equal">
      <formula>0</formula>
    </cfRule>
  </conditionalFormatting>
  <conditionalFormatting sqref="J258 L258">
    <cfRule type="cellIs" dxfId="254" priority="2" stopIfTrue="1" operator="equal">
      <formula>0</formula>
    </cfRule>
  </conditionalFormatting>
  <dataValidations count="3">
    <dataValidation type="whole" allowBlank="1" showInputMessage="1" showErrorMessage="1" errorTitle="Negative number" error="Can not put a negative number into worksheet" sqref="K34 K11:K12 K14:K15 M11:M15 M33:M34 K66 K43:K44 K46:K47 M43:M47 M65:M66 K98 K75:K76 K78:K79 M75:M79 M97:M98 K130 K107:K108 K110:K111 M107:M111 M129:M130 K162 K139:K140 K142:K143 M139:M143 M161:M162 K194 K171:K172 K174:K175 M171:M175 M193:M194 K226 K203:K204 K206:K207 M203:M207 M225:M226 K258 K235:K236 K238:K239 M235:M239 M257:M258" xr:uid="{00000000-0002-0000-1600-000000000000}">
      <formula1>0</formula1>
      <formula2>999999999999</formula2>
    </dataValidation>
    <dataValidation allowBlank="1" showInputMessage="1" showErrorMessage="1" errorTitle="Negative number" error="Can not put a negative number into worksheet" sqref="L34 J13:L13 L22:L24 J22:J24 J11:J12 L11:L12 J34 L66 J45:L45 L54:L56 J54:J56 J43:J44 L43:L44 J66 L98 J77:L77 L86:L88 J86:J88 J75:J76 L75:L76 J98 L130 J109:L109 L118:L120 J118:J120 J107:J108 L107:L108 J130 L162 J141:L141 L150:L152 J150:J152 J139:J140 L139:L140 J162 L194 J173:L173 L182:L184 J182:J184 J171:J172 L171:L172 J194 L226 J205:L205 L214:L216 J214:J216 J203:J204 L203:L204 J226 L258 J237:L237 L246:L248 J246:J248 J235:J236 L235:L236 J258" xr:uid="{00000000-0002-0000-1600-000001000000}"/>
    <dataValidation type="whole" allowBlank="1" showInputMessage="1" showErrorMessage="1" error="Can not put a positive number into this cell" sqref="J25:J26 L25:L26 J57:J58 L57:L58 J89:J90 L89:L90 J121:J122 L121:L122 J153:J154 L153:L154 J185:J186 L185:L186 J217:J218 L217:L218 J249:J250 L249:L250" xr:uid="{00000000-0002-0000-1600-000002000000}">
      <formula1>-5.05555555555555E+21</formula1>
      <formula2>0</formula2>
    </dataValidation>
  </dataValidations>
  <pageMargins left="1" right="0" top="0.5" bottom="0" header="0" footer="0"/>
  <pageSetup scale="72" fitToHeight="4" orientation="portrait" r:id="rId1"/>
  <headerFooter alignWithMargins="0">
    <oddHeader xml:space="preserve">&amp;CIncome Analysis Worksheet </oddHeader>
  </headerFooter>
  <rowBreaks count="3" manualBreakCount="3">
    <brk id="68" min="1" max="15" man="1"/>
    <brk id="132" min="1" max="15" man="1"/>
    <brk id="196"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82953" r:id="rId4" name="Check Box 9">
              <controlPr locked="0" defaultSize="0" autoFill="0" autoLine="0" autoPict="0" altText="">
                <anchor moveWithCells="1">
                  <from>
                    <xdr:col>1</xdr:col>
                    <xdr:colOff>0</xdr:colOff>
                    <xdr:row>17</xdr:row>
                    <xdr:rowOff>0</xdr:rowOff>
                  </from>
                  <to>
                    <xdr:col>1</xdr:col>
                    <xdr:colOff>247650</xdr:colOff>
                    <xdr:row>18</xdr:row>
                    <xdr:rowOff>57150</xdr:rowOff>
                  </to>
                </anchor>
              </controlPr>
            </control>
          </mc:Choice>
        </mc:AlternateContent>
        <mc:AlternateContent xmlns:mc="http://schemas.openxmlformats.org/markup-compatibility/2006">
          <mc:Choice Requires="x14">
            <control shapeId="82956" r:id="rId5" name="Check Box 12">
              <controlPr locked="0" defaultSize="0" autoFill="0" autoLine="0" autoPict="0" altText="">
                <anchor moveWithCells="1">
                  <from>
                    <xdr:col>8</xdr:col>
                    <xdr:colOff>0</xdr:colOff>
                    <xdr:row>17</xdr:row>
                    <xdr:rowOff>0</xdr:rowOff>
                  </from>
                  <to>
                    <xdr:col>9</xdr:col>
                    <xdr:colOff>57150</xdr:colOff>
                    <xdr:row>18</xdr:row>
                    <xdr:rowOff>57150</xdr:rowOff>
                  </to>
                </anchor>
              </controlPr>
            </control>
          </mc:Choice>
        </mc:AlternateContent>
        <mc:AlternateContent xmlns:mc="http://schemas.openxmlformats.org/markup-compatibility/2006">
          <mc:Choice Requires="x14">
            <control shapeId="82957" r:id="rId6" name="Check Box 13">
              <controlPr locked="0" defaultSize="0" autoFill="0" autoLine="0" autoPict="0" altText="">
                <anchor moveWithCells="1">
                  <from>
                    <xdr:col>13</xdr:col>
                    <xdr:colOff>0</xdr:colOff>
                    <xdr:row>17</xdr:row>
                    <xdr:rowOff>0</xdr:rowOff>
                  </from>
                  <to>
                    <xdr:col>13</xdr:col>
                    <xdr:colOff>247650</xdr:colOff>
                    <xdr:row>18</xdr:row>
                    <xdr:rowOff>57150</xdr:rowOff>
                  </to>
                </anchor>
              </controlPr>
            </control>
          </mc:Choice>
        </mc:AlternateContent>
        <mc:AlternateContent xmlns:mc="http://schemas.openxmlformats.org/markup-compatibility/2006">
          <mc:Choice Requires="x14">
            <control shapeId="83271" r:id="rId7" name="Check Box 327">
              <controlPr locked="0" defaultSize="0" autoFill="0" autoLine="0" autoPict="0" altText="">
                <anchor moveWithCells="1">
                  <from>
                    <xdr:col>1</xdr:col>
                    <xdr:colOff>0</xdr:colOff>
                    <xdr:row>49</xdr:row>
                    <xdr:rowOff>0</xdr:rowOff>
                  </from>
                  <to>
                    <xdr:col>1</xdr:col>
                    <xdr:colOff>247650</xdr:colOff>
                    <xdr:row>50</xdr:row>
                    <xdr:rowOff>57150</xdr:rowOff>
                  </to>
                </anchor>
              </controlPr>
            </control>
          </mc:Choice>
        </mc:AlternateContent>
        <mc:AlternateContent xmlns:mc="http://schemas.openxmlformats.org/markup-compatibility/2006">
          <mc:Choice Requires="x14">
            <control shapeId="83272" r:id="rId8" name="Check Box 328">
              <controlPr locked="0" defaultSize="0" autoFill="0" autoLine="0" autoPict="0" altText="">
                <anchor moveWithCells="1">
                  <from>
                    <xdr:col>8</xdr:col>
                    <xdr:colOff>0</xdr:colOff>
                    <xdr:row>49</xdr:row>
                    <xdr:rowOff>0</xdr:rowOff>
                  </from>
                  <to>
                    <xdr:col>9</xdr:col>
                    <xdr:colOff>57150</xdr:colOff>
                    <xdr:row>50</xdr:row>
                    <xdr:rowOff>57150</xdr:rowOff>
                  </to>
                </anchor>
              </controlPr>
            </control>
          </mc:Choice>
        </mc:AlternateContent>
        <mc:AlternateContent xmlns:mc="http://schemas.openxmlformats.org/markup-compatibility/2006">
          <mc:Choice Requires="x14">
            <control shapeId="83273" r:id="rId9" name="Check Box 329">
              <controlPr locked="0" defaultSize="0" autoFill="0" autoLine="0" autoPict="0" altText="">
                <anchor moveWithCells="1">
                  <from>
                    <xdr:col>13</xdr:col>
                    <xdr:colOff>0</xdr:colOff>
                    <xdr:row>49</xdr:row>
                    <xdr:rowOff>0</xdr:rowOff>
                  </from>
                  <to>
                    <xdr:col>13</xdr:col>
                    <xdr:colOff>247650</xdr:colOff>
                    <xdr:row>50</xdr:row>
                    <xdr:rowOff>57150</xdr:rowOff>
                  </to>
                </anchor>
              </controlPr>
            </control>
          </mc:Choice>
        </mc:AlternateContent>
        <mc:AlternateContent xmlns:mc="http://schemas.openxmlformats.org/markup-compatibility/2006">
          <mc:Choice Requires="x14">
            <control shapeId="83284" r:id="rId10" name="Check Box 340">
              <controlPr locked="0" defaultSize="0" autoFill="0" autoLine="0" autoPict="0" altText="">
                <anchor moveWithCells="1">
                  <from>
                    <xdr:col>1</xdr:col>
                    <xdr:colOff>0</xdr:colOff>
                    <xdr:row>81</xdr:row>
                    <xdr:rowOff>0</xdr:rowOff>
                  </from>
                  <to>
                    <xdr:col>1</xdr:col>
                    <xdr:colOff>247650</xdr:colOff>
                    <xdr:row>82</xdr:row>
                    <xdr:rowOff>57150</xdr:rowOff>
                  </to>
                </anchor>
              </controlPr>
            </control>
          </mc:Choice>
        </mc:AlternateContent>
        <mc:AlternateContent xmlns:mc="http://schemas.openxmlformats.org/markup-compatibility/2006">
          <mc:Choice Requires="x14">
            <control shapeId="83285" r:id="rId11" name="Check Box 341">
              <controlPr locked="0" defaultSize="0" autoFill="0" autoLine="0" autoPict="0" altText="">
                <anchor moveWithCells="1">
                  <from>
                    <xdr:col>8</xdr:col>
                    <xdr:colOff>0</xdr:colOff>
                    <xdr:row>81</xdr:row>
                    <xdr:rowOff>0</xdr:rowOff>
                  </from>
                  <to>
                    <xdr:col>9</xdr:col>
                    <xdr:colOff>57150</xdr:colOff>
                    <xdr:row>82</xdr:row>
                    <xdr:rowOff>57150</xdr:rowOff>
                  </to>
                </anchor>
              </controlPr>
            </control>
          </mc:Choice>
        </mc:AlternateContent>
        <mc:AlternateContent xmlns:mc="http://schemas.openxmlformats.org/markup-compatibility/2006">
          <mc:Choice Requires="x14">
            <control shapeId="83286" r:id="rId12" name="Check Box 342">
              <controlPr locked="0" defaultSize="0" autoFill="0" autoLine="0" autoPict="0" altText="">
                <anchor moveWithCells="1">
                  <from>
                    <xdr:col>13</xdr:col>
                    <xdr:colOff>0</xdr:colOff>
                    <xdr:row>81</xdr:row>
                    <xdr:rowOff>0</xdr:rowOff>
                  </from>
                  <to>
                    <xdr:col>13</xdr:col>
                    <xdr:colOff>247650</xdr:colOff>
                    <xdr:row>82</xdr:row>
                    <xdr:rowOff>57150</xdr:rowOff>
                  </to>
                </anchor>
              </controlPr>
            </control>
          </mc:Choice>
        </mc:AlternateContent>
        <mc:AlternateContent xmlns:mc="http://schemas.openxmlformats.org/markup-compatibility/2006">
          <mc:Choice Requires="x14">
            <control shapeId="83297" r:id="rId13" name="Check Box 353">
              <controlPr locked="0" defaultSize="0" autoFill="0" autoLine="0" autoPict="0" altText="">
                <anchor moveWithCells="1">
                  <from>
                    <xdr:col>1</xdr:col>
                    <xdr:colOff>0</xdr:colOff>
                    <xdr:row>113</xdr:row>
                    <xdr:rowOff>0</xdr:rowOff>
                  </from>
                  <to>
                    <xdr:col>1</xdr:col>
                    <xdr:colOff>247650</xdr:colOff>
                    <xdr:row>114</xdr:row>
                    <xdr:rowOff>57150</xdr:rowOff>
                  </to>
                </anchor>
              </controlPr>
            </control>
          </mc:Choice>
        </mc:AlternateContent>
        <mc:AlternateContent xmlns:mc="http://schemas.openxmlformats.org/markup-compatibility/2006">
          <mc:Choice Requires="x14">
            <control shapeId="83298" r:id="rId14" name="Check Box 354">
              <controlPr locked="0" defaultSize="0" autoFill="0" autoLine="0" autoPict="0" altText="">
                <anchor moveWithCells="1">
                  <from>
                    <xdr:col>8</xdr:col>
                    <xdr:colOff>0</xdr:colOff>
                    <xdr:row>113</xdr:row>
                    <xdr:rowOff>0</xdr:rowOff>
                  </from>
                  <to>
                    <xdr:col>9</xdr:col>
                    <xdr:colOff>57150</xdr:colOff>
                    <xdr:row>114</xdr:row>
                    <xdr:rowOff>57150</xdr:rowOff>
                  </to>
                </anchor>
              </controlPr>
            </control>
          </mc:Choice>
        </mc:AlternateContent>
        <mc:AlternateContent xmlns:mc="http://schemas.openxmlformats.org/markup-compatibility/2006">
          <mc:Choice Requires="x14">
            <control shapeId="83299" r:id="rId15" name="Check Box 355">
              <controlPr locked="0" defaultSize="0" autoFill="0" autoLine="0" autoPict="0" altText="">
                <anchor moveWithCells="1">
                  <from>
                    <xdr:col>13</xdr:col>
                    <xdr:colOff>0</xdr:colOff>
                    <xdr:row>113</xdr:row>
                    <xdr:rowOff>0</xdr:rowOff>
                  </from>
                  <to>
                    <xdr:col>13</xdr:col>
                    <xdr:colOff>247650</xdr:colOff>
                    <xdr:row>114</xdr:row>
                    <xdr:rowOff>57150</xdr:rowOff>
                  </to>
                </anchor>
              </controlPr>
            </control>
          </mc:Choice>
        </mc:AlternateContent>
        <mc:AlternateContent xmlns:mc="http://schemas.openxmlformats.org/markup-compatibility/2006">
          <mc:Choice Requires="x14">
            <control shapeId="83310" r:id="rId16" name="Check Box 366">
              <controlPr locked="0" defaultSize="0" autoFill="0" autoLine="0" autoPict="0" altText="">
                <anchor moveWithCells="1">
                  <from>
                    <xdr:col>1</xdr:col>
                    <xdr:colOff>0</xdr:colOff>
                    <xdr:row>145</xdr:row>
                    <xdr:rowOff>0</xdr:rowOff>
                  </from>
                  <to>
                    <xdr:col>1</xdr:col>
                    <xdr:colOff>247650</xdr:colOff>
                    <xdr:row>146</xdr:row>
                    <xdr:rowOff>57150</xdr:rowOff>
                  </to>
                </anchor>
              </controlPr>
            </control>
          </mc:Choice>
        </mc:AlternateContent>
        <mc:AlternateContent xmlns:mc="http://schemas.openxmlformats.org/markup-compatibility/2006">
          <mc:Choice Requires="x14">
            <control shapeId="83311" r:id="rId17" name="Check Box 367">
              <controlPr locked="0" defaultSize="0" autoFill="0" autoLine="0" autoPict="0" altText="">
                <anchor moveWithCells="1">
                  <from>
                    <xdr:col>8</xdr:col>
                    <xdr:colOff>0</xdr:colOff>
                    <xdr:row>145</xdr:row>
                    <xdr:rowOff>0</xdr:rowOff>
                  </from>
                  <to>
                    <xdr:col>9</xdr:col>
                    <xdr:colOff>57150</xdr:colOff>
                    <xdr:row>146</xdr:row>
                    <xdr:rowOff>57150</xdr:rowOff>
                  </to>
                </anchor>
              </controlPr>
            </control>
          </mc:Choice>
        </mc:AlternateContent>
        <mc:AlternateContent xmlns:mc="http://schemas.openxmlformats.org/markup-compatibility/2006">
          <mc:Choice Requires="x14">
            <control shapeId="83312" r:id="rId18" name="Check Box 368">
              <controlPr locked="0" defaultSize="0" autoFill="0" autoLine="0" autoPict="0" altText="">
                <anchor moveWithCells="1">
                  <from>
                    <xdr:col>13</xdr:col>
                    <xdr:colOff>0</xdr:colOff>
                    <xdr:row>145</xdr:row>
                    <xdr:rowOff>0</xdr:rowOff>
                  </from>
                  <to>
                    <xdr:col>13</xdr:col>
                    <xdr:colOff>247650</xdr:colOff>
                    <xdr:row>146</xdr:row>
                    <xdr:rowOff>57150</xdr:rowOff>
                  </to>
                </anchor>
              </controlPr>
            </control>
          </mc:Choice>
        </mc:AlternateContent>
        <mc:AlternateContent xmlns:mc="http://schemas.openxmlformats.org/markup-compatibility/2006">
          <mc:Choice Requires="x14">
            <control shapeId="83323" r:id="rId19" name="Check Box 379">
              <controlPr locked="0" defaultSize="0" autoFill="0" autoLine="0" autoPict="0" altText="">
                <anchor moveWithCells="1">
                  <from>
                    <xdr:col>1</xdr:col>
                    <xdr:colOff>0</xdr:colOff>
                    <xdr:row>177</xdr:row>
                    <xdr:rowOff>0</xdr:rowOff>
                  </from>
                  <to>
                    <xdr:col>1</xdr:col>
                    <xdr:colOff>247650</xdr:colOff>
                    <xdr:row>178</xdr:row>
                    <xdr:rowOff>57150</xdr:rowOff>
                  </to>
                </anchor>
              </controlPr>
            </control>
          </mc:Choice>
        </mc:AlternateContent>
        <mc:AlternateContent xmlns:mc="http://schemas.openxmlformats.org/markup-compatibility/2006">
          <mc:Choice Requires="x14">
            <control shapeId="83324" r:id="rId20" name="Check Box 380">
              <controlPr locked="0" defaultSize="0" autoFill="0" autoLine="0" autoPict="0" altText="">
                <anchor moveWithCells="1">
                  <from>
                    <xdr:col>8</xdr:col>
                    <xdr:colOff>0</xdr:colOff>
                    <xdr:row>177</xdr:row>
                    <xdr:rowOff>0</xdr:rowOff>
                  </from>
                  <to>
                    <xdr:col>9</xdr:col>
                    <xdr:colOff>57150</xdr:colOff>
                    <xdr:row>178</xdr:row>
                    <xdr:rowOff>57150</xdr:rowOff>
                  </to>
                </anchor>
              </controlPr>
            </control>
          </mc:Choice>
        </mc:AlternateContent>
        <mc:AlternateContent xmlns:mc="http://schemas.openxmlformats.org/markup-compatibility/2006">
          <mc:Choice Requires="x14">
            <control shapeId="83325" r:id="rId21" name="Check Box 381">
              <controlPr locked="0" defaultSize="0" autoFill="0" autoLine="0" autoPict="0" altText="">
                <anchor moveWithCells="1">
                  <from>
                    <xdr:col>13</xdr:col>
                    <xdr:colOff>0</xdr:colOff>
                    <xdr:row>177</xdr:row>
                    <xdr:rowOff>0</xdr:rowOff>
                  </from>
                  <to>
                    <xdr:col>13</xdr:col>
                    <xdr:colOff>247650</xdr:colOff>
                    <xdr:row>178</xdr:row>
                    <xdr:rowOff>57150</xdr:rowOff>
                  </to>
                </anchor>
              </controlPr>
            </control>
          </mc:Choice>
        </mc:AlternateContent>
        <mc:AlternateContent xmlns:mc="http://schemas.openxmlformats.org/markup-compatibility/2006">
          <mc:Choice Requires="x14">
            <control shapeId="83336" r:id="rId22" name="Check Box 392">
              <controlPr locked="0" defaultSize="0" autoFill="0" autoLine="0" autoPict="0" altText="">
                <anchor moveWithCells="1">
                  <from>
                    <xdr:col>1</xdr:col>
                    <xdr:colOff>0</xdr:colOff>
                    <xdr:row>209</xdr:row>
                    <xdr:rowOff>0</xdr:rowOff>
                  </from>
                  <to>
                    <xdr:col>1</xdr:col>
                    <xdr:colOff>247650</xdr:colOff>
                    <xdr:row>210</xdr:row>
                    <xdr:rowOff>57150</xdr:rowOff>
                  </to>
                </anchor>
              </controlPr>
            </control>
          </mc:Choice>
        </mc:AlternateContent>
        <mc:AlternateContent xmlns:mc="http://schemas.openxmlformats.org/markup-compatibility/2006">
          <mc:Choice Requires="x14">
            <control shapeId="83337" r:id="rId23" name="Check Box 393">
              <controlPr locked="0" defaultSize="0" autoFill="0" autoLine="0" autoPict="0" altText="">
                <anchor moveWithCells="1">
                  <from>
                    <xdr:col>8</xdr:col>
                    <xdr:colOff>0</xdr:colOff>
                    <xdr:row>209</xdr:row>
                    <xdr:rowOff>0</xdr:rowOff>
                  </from>
                  <to>
                    <xdr:col>9</xdr:col>
                    <xdr:colOff>57150</xdr:colOff>
                    <xdr:row>210</xdr:row>
                    <xdr:rowOff>57150</xdr:rowOff>
                  </to>
                </anchor>
              </controlPr>
            </control>
          </mc:Choice>
        </mc:AlternateContent>
        <mc:AlternateContent xmlns:mc="http://schemas.openxmlformats.org/markup-compatibility/2006">
          <mc:Choice Requires="x14">
            <control shapeId="83338" r:id="rId24" name="Check Box 394">
              <controlPr locked="0" defaultSize="0" autoFill="0" autoLine="0" autoPict="0" altText="">
                <anchor moveWithCells="1">
                  <from>
                    <xdr:col>13</xdr:col>
                    <xdr:colOff>0</xdr:colOff>
                    <xdr:row>209</xdr:row>
                    <xdr:rowOff>0</xdr:rowOff>
                  </from>
                  <to>
                    <xdr:col>13</xdr:col>
                    <xdr:colOff>247650</xdr:colOff>
                    <xdr:row>210</xdr:row>
                    <xdr:rowOff>57150</xdr:rowOff>
                  </to>
                </anchor>
              </controlPr>
            </control>
          </mc:Choice>
        </mc:AlternateContent>
        <mc:AlternateContent xmlns:mc="http://schemas.openxmlformats.org/markup-compatibility/2006">
          <mc:Choice Requires="x14">
            <control shapeId="83349" r:id="rId25" name="Check Box 405">
              <controlPr locked="0" defaultSize="0" autoFill="0" autoLine="0" autoPict="0" altText="">
                <anchor moveWithCells="1">
                  <from>
                    <xdr:col>1</xdr:col>
                    <xdr:colOff>0</xdr:colOff>
                    <xdr:row>241</xdr:row>
                    <xdr:rowOff>0</xdr:rowOff>
                  </from>
                  <to>
                    <xdr:col>1</xdr:col>
                    <xdr:colOff>247650</xdr:colOff>
                    <xdr:row>242</xdr:row>
                    <xdr:rowOff>57150</xdr:rowOff>
                  </to>
                </anchor>
              </controlPr>
            </control>
          </mc:Choice>
        </mc:AlternateContent>
        <mc:AlternateContent xmlns:mc="http://schemas.openxmlformats.org/markup-compatibility/2006">
          <mc:Choice Requires="x14">
            <control shapeId="83350" r:id="rId26" name="Check Box 406">
              <controlPr locked="0" defaultSize="0" autoFill="0" autoLine="0" autoPict="0" altText="">
                <anchor moveWithCells="1">
                  <from>
                    <xdr:col>8</xdr:col>
                    <xdr:colOff>0</xdr:colOff>
                    <xdr:row>241</xdr:row>
                    <xdr:rowOff>0</xdr:rowOff>
                  </from>
                  <to>
                    <xdr:col>9</xdr:col>
                    <xdr:colOff>57150</xdr:colOff>
                    <xdr:row>242</xdr:row>
                    <xdr:rowOff>57150</xdr:rowOff>
                  </to>
                </anchor>
              </controlPr>
            </control>
          </mc:Choice>
        </mc:AlternateContent>
        <mc:AlternateContent xmlns:mc="http://schemas.openxmlformats.org/markup-compatibility/2006">
          <mc:Choice Requires="x14">
            <control shapeId="83351" r:id="rId27" name="Check Box 407">
              <controlPr locked="0" defaultSize="0" autoFill="0" autoLine="0" autoPict="0" altText="">
                <anchor moveWithCells="1">
                  <from>
                    <xdr:col>13</xdr:col>
                    <xdr:colOff>0</xdr:colOff>
                    <xdr:row>241</xdr:row>
                    <xdr:rowOff>0</xdr:rowOff>
                  </from>
                  <to>
                    <xdr:col>13</xdr:col>
                    <xdr:colOff>247650</xdr:colOff>
                    <xdr:row>242</xdr:row>
                    <xdr:rowOff>57150</xdr:rowOff>
                  </to>
                </anchor>
              </controlPr>
            </control>
          </mc:Choice>
        </mc:AlternateContent>
        <mc:AlternateContent xmlns:mc="http://schemas.openxmlformats.org/markup-compatibility/2006">
          <mc:Choice Requires="x14">
            <control shapeId="83362" r:id="rId28" name="Button 418">
              <controlPr defaultSize="0" print="0" autoFill="0" autoPict="0" macro="[0]!partnershipgreat">
                <anchor moveWithCells="1" sizeWithCells="1">
                  <from>
                    <xdr:col>13</xdr:col>
                    <xdr:colOff>809625</xdr:colOff>
                    <xdr:row>5</xdr:row>
                    <xdr:rowOff>19050</xdr:rowOff>
                  </from>
                  <to>
                    <xdr:col>17</xdr:col>
                    <xdr:colOff>1057275</xdr:colOff>
                    <xdr:row>6</xdr:row>
                    <xdr:rowOff>57150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Z119"/>
  <sheetViews>
    <sheetView showGridLines="0" zoomScale="65" zoomScaleNormal="65" workbookViewId="0">
      <selection activeCell="AF25" sqref="AF25"/>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3.710937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4.710937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105" t="s">
        <v>16</v>
      </c>
      <c r="C1" s="1105"/>
      <c r="D1" s="1105"/>
      <c r="E1" s="1105"/>
      <c r="F1" s="1105"/>
      <c r="G1" s="1105"/>
      <c r="H1" s="1104" t="s">
        <v>105</v>
      </c>
      <c r="I1" s="1104"/>
      <c r="J1" s="1104"/>
      <c r="K1" s="1104"/>
      <c r="L1" s="1109" t="str">
        <f>IF(Input!C1=0,"",Input!C1)</f>
        <v/>
      </c>
      <c r="M1" s="1109"/>
      <c r="N1" s="1109"/>
      <c r="O1" s="1104" t="s">
        <v>37</v>
      </c>
      <c r="P1" s="1104"/>
      <c r="Q1" s="1106" t="str">
        <f>IF(Input!I5=0,"",Input!I5)</f>
        <v/>
      </c>
      <c r="R1" s="1106"/>
      <c r="S1" s="1106"/>
      <c r="T1" s="227"/>
      <c r="U1" s="227"/>
      <c r="V1" s="228"/>
      <c r="W1" s="228"/>
      <c r="X1" s="228"/>
      <c r="Y1" s="228"/>
    </row>
    <row r="2" spans="2:26" ht="24" customHeight="1" x14ac:dyDescent="0.25">
      <c r="B2" s="1105"/>
      <c r="C2" s="1105"/>
      <c r="D2" s="1105"/>
      <c r="E2" s="1105"/>
      <c r="F2" s="1105"/>
      <c r="G2" s="1105"/>
      <c r="H2" s="1104" t="s">
        <v>104</v>
      </c>
      <c r="I2" s="1104"/>
      <c r="J2" s="1104"/>
      <c r="K2" s="1104"/>
      <c r="L2" s="1109" t="str">
        <f>IF(Input!C3=0,"",Input!C3)</f>
        <v/>
      </c>
      <c r="M2" s="1109"/>
      <c r="N2" s="1109"/>
      <c r="O2" s="1104" t="s">
        <v>90</v>
      </c>
      <c r="P2" s="1104"/>
      <c r="Q2" s="1107" t="str">
        <f>IF(Input!I1=0,"",Input!I1)</f>
        <v/>
      </c>
      <c r="R2" s="1107"/>
      <c r="S2" s="1107"/>
      <c r="T2" s="227"/>
      <c r="U2" s="227"/>
      <c r="V2" s="228"/>
      <c r="W2" s="228"/>
      <c r="X2" s="228"/>
      <c r="Y2" s="228"/>
    </row>
    <row r="3" spans="2:26" ht="21" customHeight="1" x14ac:dyDescent="0.25">
      <c r="B3" s="1105"/>
      <c r="C3" s="1105"/>
      <c r="D3" s="1105"/>
      <c r="E3" s="1105"/>
      <c r="F3" s="1105"/>
      <c r="G3" s="1105"/>
      <c r="H3" s="1104" t="s">
        <v>89</v>
      </c>
      <c r="I3" s="1104"/>
      <c r="J3" s="1104"/>
      <c r="K3" s="1104"/>
      <c r="L3" s="1110" t="str">
        <f>IF(Input!G1=0,"",Input!G1)</f>
        <v/>
      </c>
      <c r="M3" s="1110"/>
      <c r="N3" s="1110"/>
      <c r="O3" s="1104" t="s">
        <v>36</v>
      </c>
      <c r="P3" s="1104"/>
      <c r="Q3" s="1108" t="str">
        <f>IF(Input!C5=0,"",Input!C5)</f>
        <v/>
      </c>
      <c r="R3" s="1108"/>
      <c r="S3" s="1108"/>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91" t="s">
        <v>205</v>
      </c>
      <c r="C5" s="1091"/>
      <c r="D5" s="1094"/>
      <c r="E5" s="1094"/>
      <c r="F5" s="1095"/>
      <c r="G5" s="1095"/>
      <c r="H5" s="1095"/>
      <c r="I5" s="27"/>
      <c r="J5" s="27"/>
      <c r="K5" s="27"/>
      <c r="L5" s="27"/>
      <c r="M5" s="27"/>
      <c r="N5" s="27"/>
      <c r="O5" s="27"/>
      <c r="P5" s="1091" t="s">
        <v>74</v>
      </c>
      <c r="Q5" s="1091"/>
      <c r="R5" s="1091"/>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092" t="s">
        <v>3</v>
      </c>
      <c r="C7" s="1092"/>
      <c r="D7" s="1093"/>
      <c r="E7" s="1093"/>
      <c r="F7" s="1093"/>
      <c r="G7" s="1093"/>
      <c r="H7" s="1093"/>
      <c r="I7" s="26"/>
      <c r="J7" s="26"/>
      <c r="K7" s="26"/>
      <c r="L7" s="26"/>
      <c r="M7" s="26"/>
      <c r="N7" s="1091" t="s">
        <v>143</v>
      </c>
      <c r="O7" s="1091"/>
      <c r="P7" s="1091"/>
      <c r="Q7" s="1091"/>
      <c r="R7" s="1091"/>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092" t="s">
        <v>150</v>
      </c>
      <c r="C9" s="1092"/>
      <c r="D9" s="219"/>
      <c r="E9" s="24" t="s">
        <v>13</v>
      </c>
      <c r="F9" s="25"/>
      <c r="G9" s="25"/>
      <c r="H9" s="25"/>
      <c r="I9" s="25"/>
      <c r="J9" s="25"/>
      <c r="K9" s="25"/>
      <c r="L9" s="25"/>
      <c r="M9" s="25"/>
      <c r="N9" s="1091" t="s">
        <v>129</v>
      </c>
      <c r="O9" s="1091"/>
      <c r="P9" s="1091"/>
      <c r="Q9" s="1091"/>
      <c r="R9" s="1091"/>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88" t="s">
        <v>153</v>
      </c>
      <c r="C11" s="1088"/>
      <c r="D11" s="1088"/>
      <c r="E11" s="123"/>
      <c r="F11" s="238"/>
      <c r="G11" s="29"/>
      <c r="H11" s="30"/>
      <c r="I11" s="30"/>
      <c r="J11" s="30"/>
      <c r="K11" s="30"/>
      <c r="L11" s="30"/>
      <c r="M11" s="30"/>
      <c r="N11" s="30"/>
      <c r="O11" s="30"/>
      <c r="P11" s="31"/>
      <c r="Q11" s="31" t="s">
        <v>12</v>
      </c>
      <c r="R11" s="1089" t="str">
        <f>IF(F11="","",F11)</f>
        <v/>
      </c>
      <c r="S11" s="1090"/>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88" t="s">
        <v>152</v>
      </c>
      <c r="C13" s="1088"/>
      <c r="D13" s="1088"/>
      <c r="E13" s="123"/>
      <c r="F13" s="240"/>
      <c r="G13" s="13" t="s">
        <v>17</v>
      </c>
      <c r="H13" s="256" t="str">
        <f>IF($D$9=0,"",$D$9)</f>
        <v/>
      </c>
      <c r="I13" s="36" t="s">
        <v>13</v>
      </c>
      <c r="J13" s="1088" t="s">
        <v>128</v>
      </c>
      <c r="K13" s="1088"/>
      <c r="L13" s="1088"/>
      <c r="M13" s="1088"/>
      <c r="N13" s="1088"/>
      <c r="O13" s="31"/>
      <c r="P13" s="33"/>
      <c r="Q13" s="31" t="s">
        <v>12</v>
      </c>
      <c r="R13" s="1089" t="str">
        <f>IF(F13="","",F13*H13%)</f>
        <v/>
      </c>
      <c r="S13" s="1090"/>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88" t="s">
        <v>128</v>
      </c>
      <c r="K15" s="1088"/>
      <c r="L15" s="1088"/>
      <c r="M15" s="1088"/>
      <c r="N15" s="1088"/>
      <c r="O15" s="31"/>
      <c r="P15" s="33"/>
      <c r="Q15" s="31" t="s">
        <v>12</v>
      </c>
      <c r="R15" s="1089" t="str">
        <f>IF(F15="","",F15*H15%)</f>
        <v/>
      </c>
      <c r="S15" s="1090"/>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88" t="s">
        <v>145</v>
      </c>
      <c r="C17" s="1088"/>
      <c r="D17" s="1088"/>
      <c r="E17" s="34"/>
      <c r="F17" s="241"/>
      <c r="G17" s="13" t="s">
        <v>17</v>
      </c>
      <c r="H17" s="256" t="str">
        <f>IF($D$9=0,"",$D$9)</f>
        <v/>
      </c>
      <c r="I17" s="36" t="s">
        <v>13</v>
      </c>
      <c r="J17" s="1088" t="s">
        <v>128</v>
      </c>
      <c r="K17" s="1088"/>
      <c r="L17" s="1088"/>
      <c r="M17" s="1088"/>
      <c r="N17" s="1088"/>
      <c r="O17" s="31"/>
      <c r="P17" s="33"/>
      <c r="Q17" s="31" t="s">
        <v>12</v>
      </c>
      <c r="R17" s="1089" t="str">
        <f>IF(F17="","",F17*H17%)</f>
        <v/>
      </c>
      <c r="S17" s="1090"/>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91" t="s">
        <v>18</v>
      </c>
      <c r="I19" s="1091"/>
      <c r="J19" s="1091"/>
      <c r="K19" s="1091"/>
      <c r="L19" s="1091"/>
      <c r="M19" s="1091"/>
      <c r="N19" s="1091"/>
      <c r="O19" s="1091"/>
      <c r="P19" s="1091"/>
      <c r="Q19" s="31" t="s">
        <v>12</v>
      </c>
      <c r="R19" s="1090" t="str">
        <f>IF(SUM(R11:S17)=0,"",SUM(R11:S17))</f>
        <v/>
      </c>
      <c r="S19" s="1090"/>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91" t="s">
        <v>127</v>
      </c>
      <c r="I21" s="1091"/>
      <c r="J21" s="1091"/>
      <c r="K21" s="1091"/>
      <c r="L21" s="1091"/>
      <c r="M21" s="1091"/>
      <c r="N21" s="1091"/>
      <c r="O21" s="1091"/>
      <c r="P21" s="1091"/>
      <c r="Q21" s="31" t="s">
        <v>12</v>
      </c>
      <c r="R21" s="1087" t="str">
        <f>IF(S9=0,"",IF(R19=0,0,R19/S9))</f>
        <v/>
      </c>
      <c r="S21" s="1087"/>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099" t="s">
        <v>147</v>
      </c>
      <c r="C24" s="1099"/>
      <c r="D24" s="1099"/>
      <c r="E24" s="1099"/>
      <c r="F24" s="1099"/>
      <c r="G24" s="1099"/>
      <c r="H24" s="1099"/>
      <c r="I24" s="1099"/>
      <c r="J24" s="1099"/>
      <c r="K24" s="1099"/>
      <c r="L24" s="1099"/>
      <c r="M24" s="1099"/>
      <c r="N24" s="1099"/>
      <c r="O24" s="1099"/>
      <c r="P24" s="1099"/>
      <c r="Q24" s="1099"/>
      <c r="R24" s="1099"/>
      <c r="S24" s="1099"/>
      <c r="T24" s="220"/>
      <c r="U24" s="220"/>
      <c r="V24" s="222"/>
      <c r="W24" s="225"/>
      <c r="X24" s="222"/>
      <c r="Y24" s="226"/>
    </row>
    <row r="25" spans="1:25" ht="18" customHeight="1" thickBot="1" x14ac:dyDescent="0.3">
      <c r="B25" s="1099"/>
      <c r="C25" s="1099"/>
      <c r="D25" s="1099"/>
      <c r="E25" s="1099"/>
      <c r="F25" s="1099"/>
      <c r="G25" s="1099"/>
      <c r="H25" s="1099"/>
      <c r="I25" s="1099"/>
      <c r="J25" s="1099"/>
      <c r="K25" s="1099"/>
      <c r="L25" s="1099"/>
      <c r="M25" s="1099"/>
      <c r="N25" s="1099"/>
      <c r="O25" s="1099"/>
      <c r="P25" s="1099"/>
      <c r="Q25" s="1099"/>
      <c r="R25" s="1099"/>
      <c r="S25" s="1099"/>
      <c r="T25" s="229"/>
      <c r="U25" s="229"/>
      <c r="V25" s="217"/>
      <c r="W25" s="231"/>
      <c r="X25" s="217"/>
      <c r="Y25" s="228"/>
    </row>
    <row r="26" spans="1:25" ht="18" customHeight="1" thickBot="1" x14ac:dyDescent="0.3">
      <c r="B26" s="519"/>
      <c r="C26" s="519"/>
      <c r="D26" s="519"/>
      <c r="E26" s="519"/>
      <c r="F26" s="519"/>
      <c r="G26" s="519"/>
      <c r="H26" s="519"/>
      <c r="I26" s="519"/>
      <c r="J26" s="558"/>
      <c r="K26" s="519"/>
      <c r="L26" s="1103" t="s">
        <v>266</v>
      </c>
      <c r="M26" s="1103"/>
      <c r="N26" s="1103"/>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0" t="s">
        <v>149</v>
      </c>
      <c r="K28" s="31"/>
      <c r="L28" s="1100" t="s">
        <v>151</v>
      </c>
      <c r="M28" s="34"/>
      <c r="N28" s="1100" t="s">
        <v>71</v>
      </c>
      <c r="O28" s="48"/>
      <c r="P28" s="1100" t="s">
        <v>72</v>
      </c>
      <c r="Q28" s="31"/>
      <c r="R28" s="122"/>
      <c r="S28" s="122"/>
      <c r="T28" s="229"/>
      <c r="U28" s="244"/>
      <c r="V28" s="217"/>
      <c r="W28" s="231"/>
      <c r="X28" s="217"/>
      <c r="Y28" s="228"/>
    </row>
    <row r="29" spans="1:25" ht="16.149999999999999" customHeight="1" x14ac:dyDescent="0.25">
      <c r="D29" s="1101" t="s">
        <v>146</v>
      </c>
      <c r="E29" s="24"/>
      <c r="F29" s="1102">
        <f>Input!$C$9</f>
        <v>2023</v>
      </c>
      <c r="G29" s="41"/>
      <c r="H29" s="1102">
        <f>Input!$D$9</f>
        <v>2022</v>
      </c>
      <c r="I29" s="42"/>
      <c r="J29" s="1100"/>
      <c r="K29" s="42"/>
      <c r="L29" s="1100"/>
      <c r="M29" s="42"/>
      <c r="N29" s="1100"/>
      <c r="O29" s="46"/>
      <c r="P29" s="1100"/>
      <c r="Q29" s="32"/>
      <c r="R29" s="39"/>
      <c r="T29" s="228"/>
      <c r="U29" s="245"/>
      <c r="V29" s="246"/>
      <c r="W29" s="246"/>
      <c r="X29" s="246"/>
      <c r="Y29" s="228"/>
    </row>
    <row r="30" spans="1:25" ht="16.149999999999999" customHeight="1" x14ac:dyDescent="0.25">
      <c r="D30" s="1101"/>
      <c r="E30" s="41"/>
      <c r="F30" s="1102"/>
      <c r="G30" s="41"/>
      <c r="H30" s="1102"/>
      <c r="I30" s="42"/>
      <c r="J30" s="1100"/>
      <c r="K30" s="42"/>
      <c r="L30" s="1100"/>
      <c r="M30" s="42"/>
      <c r="N30" s="1100"/>
      <c r="O30" s="46"/>
      <c r="P30" s="1100"/>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096"/>
      <c r="S33" s="1096"/>
      <c r="T33" s="229"/>
      <c r="U33" s="229"/>
      <c r="V33" s="217"/>
      <c r="W33" s="231"/>
      <c r="X33" s="217"/>
      <c r="Y33" s="247"/>
    </row>
    <row r="34" spans="2:26" ht="17.45" customHeight="1" x14ac:dyDescent="0.25">
      <c r="B34" s="1097"/>
      <c r="C34" s="1098"/>
      <c r="D34" s="1098"/>
      <c r="E34" s="1098"/>
      <c r="F34" s="1098"/>
      <c r="G34" s="1098"/>
      <c r="H34" s="1098"/>
      <c r="I34" s="1098"/>
      <c r="J34" s="1098"/>
      <c r="K34" s="1098"/>
      <c r="L34" s="1098"/>
      <c r="M34" s="1098"/>
      <c r="N34" s="1098"/>
      <c r="O34" s="1098"/>
      <c r="P34" s="1098"/>
      <c r="Q34" s="1098"/>
      <c r="R34" s="1098"/>
      <c r="S34" s="1098"/>
      <c r="T34" s="229"/>
      <c r="U34" s="229"/>
      <c r="V34" s="217"/>
      <c r="W34" s="231"/>
      <c r="X34" s="217"/>
      <c r="Y34" s="217"/>
    </row>
    <row r="35" spans="2:26" ht="50.45" customHeight="1" x14ac:dyDescent="0.25">
      <c r="B35" s="1098"/>
      <c r="C35" s="1098"/>
      <c r="D35" s="1098"/>
      <c r="E35" s="1098"/>
      <c r="F35" s="1098"/>
      <c r="G35" s="1098"/>
      <c r="H35" s="1098"/>
      <c r="I35" s="1098"/>
      <c r="J35" s="1098"/>
      <c r="K35" s="1098"/>
      <c r="L35" s="1098"/>
      <c r="M35" s="1098"/>
      <c r="N35" s="1098"/>
      <c r="O35" s="1098"/>
      <c r="P35" s="1098"/>
      <c r="Q35" s="1098"/>
      <c r="R35" s="1098"/>
      <c r="S35" s="1098"/>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91" t="s">
        <v>205</v>
      </c>
      <c r="C37" s="1091"/>
      <c r="D37" s="1094"/>
      <c r="E37" s="1094"/>
      <c r="F37" s="1095"/>
      <c r="G37" s="1095"/>
      <c r="H37" s="1095"/>
      <c r="I37" s="27"/>
      <c r="J37" s="27"/>
      <c r="K37" s="27"/>
      <c r="L37" s="27"/>
      <c r="M37" s="27"/>
      <c r="N37" s="27"/>
      <c r="O37" s="27"/>
      <c r="P37" s="1091" t="s">
        <v>74</v>
      </c>
      <c r="Q37" s="1091"/>
      <c r="R37" s="1091"/>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092" t="s">
        <v>3</v>
      </c>
      <c r="C39" s="1092"/>
      <c r="D39" s="1093"/>
      <c r="E39" s="1093"/>
      <c r="F39" s="1093"/>
      <c r="G39" s="1093"/>
      <c r="H39" s="1093"/>
      <c r="I39" s="26"/>
      <c r="J39" s="26"/>
      <c r="K39" s="26"/>
      <c r="L39" s="26"/>
      <c r="M39" s="26"/>
      <c r="N39" s="1091" t="s">
        <v>143</v>
      </c>
      <c r="O39" s="1091"/>
      <c r="P39" s="1091"/>
      <c r="Q39" s="1091"/>
      <c r="R39" s="1091"/>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092" t="s">
        <v>150</v>
      </c>
      <c r="C41" s="1092"/>
      <c r="D41" s="219"/>
      <c r="E41" s="24" t="s">
        <v>13</v>
      </c>
      <c r="F41" s="25"/>
      <c r="G41" s="25"/>
      <c r="H41" s="25"/>
      <c r="I41" s="25"/>
      <c r="J41" s="25"/>
      <c r="K41" s="25"/>
      <c r="L41" s="25"/>
      <c r="M41" s="25"/>
      <c r="N41" s="1091" t="s">
        <v>129</v>
      </c>
      <c r="O41" s="1091"/>
      <c r="P41" s="1091"/>
      <c r="Q41" s="1091"/>
      <c r="R41" s="1091"/>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88" t="s">
        <v>153</v>
      </c>
      <c r="C43" s="1088"/>
      <c r="D43" s="1088"/>
      <c r="E43" s="123"/>
      <c r="F43" s="238"/>
      <c r="G43" s="29"/>
      <c r="H43" s="30"/>
      <c r="I43" s="30"/>
      <c r="J43" s="30"/>
      <c r="K43" s="30"/>
      <c r="L43" s="30"/>
      <c r="M43" s="30"/>
      <c r="N43" s="30"/>
      <c r="O43" s="30"/>
      <c r="P43" s="31"/>
      <c r="Q43" s="31" t="s">
        <v>12</v>
      </c>
      <c r="R43" s="1089" t="str">
        <f>IF(F43="","",F43)</f>
        <v/>
      </c>
      <c r="S43" s="1090"/>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88" t="s">
        <v>152</v>
      </c>
      <c r="C45" s="1088"/>
      <c r="D45" s="1088"/>
      <c r="E45" s="123"/>
      <c r="F45" s="240"/>
      <c r="G45" s="13" t="s">
        <v>17</v>
      </c>
      <c r="H45" s="256" t="str">
        <f>IF($D$41=0,"",$D$41)</f>
        <v/>
      </c>
      <c r="I45" s="36" t="s">
        <v>13</v>
      </c>
      <c r="J45" s="1088" t="s">
        <v>128</v>
      </c>
      <c r="K45" s="1088"/>
      <c r="L45" s="1088"/>
      <c r="M45" s="1088"/>
      <c r="N45" s="1088"/>
      <c r="O45" s="31"/>
      <c r="P45" s="33"/>
      <c r="Q45" s="31" t="s">
        <v>12</v>
      </c>
      <c r="R45" s="1089" t="str">
        <f>IF(F45="","",F45*H45%)</f>
        <v/>
      </c>
      <c r="S45" s="1090"/>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88" t="s">
        <v>128</v>
      </c>
      <c r="K47" s="1088"/>
      <c r="L47" s="1088"/>
      <c r="M47" s="1088"/>
      <c r="N47" s="1088"/>
      <c r="O47" s="31"/>
      <c r="P47" s="33"/>
      <c r="Q47" s="31" t="s">
        <v>12</v>
      </c>
      <c r="R47" s="1089" t="str">
        <f>IF(F47="","",F47*H47%)</f>
        <v/>
      </c>
      <c r="S47" s="1090"/>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88" t="s">
        <v>145</v>
      </c>
      <c r="C49" s="1088"/>
      <c r="D49" s="1088"/>
      <c r="E49" s="34"/>
      <c r="F49" s="241"/>
      <c r="G49" s="13" t="s">
        <v>17</v>
      </c>
      <c r="H49" s="256" t="str">
        <f>IF($D$41=0,"",$D$41)</f>
        <v/>
      </c>
      <c r="I49" s="36" t="s">
        <v>13</v>
      </c>
      <c r="J49" s="1088" t="s">
        <v>128</v>
      </c>
      <c r="K49" s="1088"/>
      <c r="L49" s="1088"/>
      <c r="M49" s="1088"/>
      <c r="N49" s="1088"/>
      <c r="O49" s="31"/>
      <c r="P49" s="33"/>
      <c r="Q49" s="31" t="s">
        <v>12</v>
      </c>
      <c r="R49" s="1089" t="str">
        <f>IF(F49="","",F49*H49%)</f>
        <v/>
      </c>
      <c r="S49" s="1090"/>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91" t="s">
        <v>18</v>
      </c>
      <c r="I51" s="1091"/>
      <c r="J51" s="1091"/>
      <c r="K51" s="1091"/>
      <c r="L51" s="1091"/>
      <c r="M51" s="1091"/>
      <c r="N51" s="1091"/>
      <c r="O51" s="1091"/>
      <c r="P51" s="1091"/>
      <c r="Q51" s="31" t="s">
        <v>12</v>
      </c>
      <c r="R51" s="1090" t="str">
        <f>IF(SUM(R43:S49)=0,"",SUM(R43:S49))</f>
        <v/>
      </c>
      <c r="S51" s="1090"/>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91" t="s">
        <v>127</v>
      </c>
      <c r="I53" s="1091"/>
      <c r="J53" s="1091"/>
      <c r="K53" s="1091"/>
      <c r="L53" s="1091"/>
      <c r="M53" s="1091"/>
      <c r="N53" s="1091"/>
      <c r="O53" s="1091"/>
      <c r="P53" s="1091"/>
      <c r="Q53" s="31" t="s">
        <v>12</v>
      </c>
      <c r="R53" s="1087" t="str">
        <f>IF(S41=0,"",IF(R51=0,0,R51/S41))</f>
        <v/>
      </c>
      <c r="S53" s="1087"/>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099" t="s">
        <v>147</v>
      </c>
      <c r="C56" s="1099"/>
      <c r="D56" s="1099"/>
      <c r="E56" s="1099"/>
      <c r="F56" s="1099"/>
      <c r="G56" s="1099"/>
      <c r="H56" s="1099"/>
      <c r="I56" s="1099"/>
      <c r="J56" s="1099"/>
      <c r="K56" s="1099"/>
      <c r="L56" s="1099"/>
      <c r="M56" s="1099"/>
      <c r="N56" s="1099"/>
      <c r="O56" s="1099"/>
      <c r="P56" s="1099"/>
      <c r="Q56" s="1099"/>
      <c r="R56" s="1099"/>
      <c r="S56" s="1099"/>
      <c r="T56" s="220"/>
      <c r="U56" s="220"/>
      <c r="V56" s="222"/>
      <c r="W56" s="225"/>
      <c r="X56" s="222"/>
      <c r="Y56" s="226"/>
    </row>
    <row r="57" spans="1:25" ht="18" customHeight="1" x14ac:dyDescent="0.25">
      <c r="B57" s="1099"/>
      <c r="C57" s="1099"/>
      <c r="D57" s="1099"/>
      <c r="E57" s="1099"/>
      <c r="F57" s="1099"/>
      <c r="G57" s="1099"/>
      <c r="H57" s="1099"/>
      <c r="I57" s="1099"/>
      <c r="J57" s="1099"/>
      <c r="K57" s="1099"/>
      <c r="L57" s="1099"/>
      <c r="M57" s="1099"/>
      <c r="N57" s="1099"/>
      <c r="O57" s="1099"/>
      <c r="P57" s="1099"/>
      <c r="Q57" s="1099"/>
      <c r="R57" s="1099"/>
      <c r="S57" s="1099"/>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103" t="s">
        <v>266</v>
      </c>
      <c r="M59" s="1103"/>
      <c r="N59" s="1103"/>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0" t="s">
        <v>149</v>
      </c>
      <c r="K60" s="31"/>
      <c r="L60" s="1100" t="s">
        <v>151</v>
      </c>
      <c r="M60" s="34"/>
      <c r="N60" s="1100" t="s">
        <v>71</v>
      </c>
      <c r="O60" s="48"/>
      <c r="P60" s="1100" t="s">
        <v>72</v>
      </c>
      <c r="Q60" s="31"/>
      <c r="R60" s="122"/>
      <c r="S60" s="122"/>
      <c r="T60" s="229"/>
      <c r="U60" s="244"/>
      <c r="V60" s="217"/>
      <c r="W60" s="231"/>
      <c r="X60" s="217"/>
      <c r="Y60" s="228"/>
    </row>
    <row r="61" spans="1:25" ht="16.149999999999999" customHeight="1" x14ac:dyDescent="0.25">
      <c r="D61" s="1101" t="s">
        <v>146</v>
      </c>
      <c r="E61" s="24"/>
      <c r="F61" s="1102">
        <f>Input!$C$9</f>
        <v>2023</v>
      </c>
      <c r="G61" s="41"/>
      <c r="H61" s="1102">
        <f>Input!$D$9</f>
        <v>2022</v>
      </c>
      <c r="I61" s="42"/>
      <c r="J61" s="1100"/>
      <c r="K61" s="42"/>
      <c r="L61" s="1100"/>
      <c r="M61" s="42"/>
      <c r="N61" s="1100"/>
      <c r="O61" s="46"/>
      <c r="P61" s="1100"/>
      <c r="Q61" s="32"/>
      <c r="R61" s="39"/>
      <c r="T61" s="228"/>
      <c r="U61" s="245"/>
      <c r="V61" s="246"/>
      <c r="W61" s="246"/>
      <c r="X61" s="246"/>
      <c r="Y61" s="228"/>
    </row>
    <row r="62" spans="1:25" ht="16.149999999999999" customHeight="1" x14ac:dyDescent="0.25">
      <c r="D62" s="1101"/>
      <c r="E62" s="41"/>
      <c r="F62" s="1102"/>
      <c r="G62" s="41"/>
      <c r="H62" s="1102"/>
      <c r="I62" s="42"/>
      <c r="J62" s="1100"/>
      <c r="K62" s="42"/>
      <c r="L62" s="1100"/>
      <c r="M62" s="42"/>
      <c r="N62" s="1100"/>
      <c r="O62" s="46"/>
      <c r="P62" s="1100"/>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096"/>
      <c r="S65" s="1096"/>
      <c r="T65" s="229"/>
      <c r="U65" s="229"/>
      <c r="V65" s="217"/>
      <c r="W65" s="231"/>
      <c r="X65" s="217"/>
      <c r="Y65" s="247"/>
    </row>
    <row r="66" spans="2:26" ht="17.45" customHeight="1" x14ac:dyDescent="0.25">
      <c r="B66" s="1097"/>
      <c r="C66" s="1098"/>
      <c r="D66" s="1098"/>
      <c r="E66" s="1098"/>
      <c r="F66" s="1098"/>
      <c r="G66" s="1098"/>
      <c r="H66" s="1098"/>
      <c r="I66" s="1098"/>
      <c r="J66" s="1098"/>
      <c r="K66" s="1098"/>
      <c r="L66" s="1098"/>
      <c r="M66" s="1098"/>
      <c r="N66" s="1098"/>
      <c r="O66" s="1098"/>
      <c r="P66" s="1098"/>
      <c r="Q66" s="1098"/>
      <c r="R66" s="1098"/>
      <c r="S66" s="1098"/>
      <c r="T66" s="229"/>
      <c r="U66" s="229"/>
      <c r="V66" s="217"/>
      <c r="W66" s="231"/>
      <c r="X66" s="217"/>
      <c r="Y66" s="217"/>
    </row>
    <row r="67" spans="2:26" ht="48.6" customHeight="1" x14ac:dyDescent="0.25">
      <c r="B67" s="1098"/>
      <c r="C67" s="1098"/>
      <c r="D67" s="1098"/>
      <c r="E67" s="1098"/>
      <c r="F67" s="1098"/>
      <c r="G67" s="1098"/>
      <c r="H67" s="1098"/>
      <c r="I67" s="1098"/>
      <c r="J67" s="1098"/>
      <c r="K67" s="1098"/>
      <c r="L67" s="1098"/>
      <c r="M67" s="1098"/>
      <c r="N67" s="1098"/>
      <c r="O67" s="1098"/>
      <c r="P67" s="1098"/>
      <c r="Q67" s="1098"/>
      <c r="R67" s="1098"/>
      <c r="S67" s="1098"/>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91" t="s">
        <v>205</v>
      </c>
      <c r="C69" s="1091"/>
      <c r="D69" s="1094"/>
      <c r="E69" s="1094"/>
      <c r="F69" s="1095"/>
      <c r="G69" s="1095"/>
      <c r="H69" s="1095"/>
      <c r="I69" s="27"/>
      <c r="J69" s="27"/>
      <c r="K69" s="27"/>
      <c r="L69" s="27"/>
      <c r="M69" s="27"/>
      <c r="N69" s="27"/>
      <c r="O69" s="27"/>
      <c r="P69" s="1091" t="s">
        <v>74</v>
      </c>
      <c r="Q69" s="1091"/>
      <c r="R69" s="1091"/>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092" t="s">
        <v>3</v>
      </c>
      <c r="C71" s="1092"/>
      <c r="D71" s="1093"/>
      <c r="E71" s="1093"/>
      <c r="F71" s="1093"/>
      <c r="G71" s="1093"/>
      <c r="H71" s="1093"/>
      <c r="I71" s="26"/>
      <c r="J71" s="26"/>
      <c r="K71" s="26"/>
      <c r="L71" s="26"/>
      <c r="M71" s="26"/>
      <c r="N71" s="1091" t="s">
        <v>143</v>
      </c>
      <c r="O71" s="1091"/>
      <c r="P71" s="1091"/>
      <c r="Q71" s="1091"/>
      <c r="R71" s="1091"/>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092" t="s">
        <v>150</v>
      </c>
      <c r="C73" s="1092"/>
      <c r="D73" s="219"/>
      <c r="E73" s="24" t="s">
        <v>13</v>
      </c>
      <c r="F73" s="25"/>
      <c r="G73" s="25"/>
      <c r="H73" s="25"/>
      <c r="I73" s="25"/>
      <c r="J73" s="25"/>
      <c r="K73" s="25"/>
      <c r="L73" s="25"/>
      <c r="M73" s="25"/>
      <c r="N73" s="1091" t="s">
        <v>129</v>
      </c>
      <c r="O73" s="1091"/>
      <c r="P73" s="1091"/>
      <c r="Q73" s="1091"/>
      <c r="R73" s="1091"/>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88" t="s">
        <v>153</v>
      </c>
      <c r="C75" s="1088"/>
      <c r="D75" s="1088"/>
      <c r="E75" s="123"/>
      <c r="F75" s="238"/>
      <c r="G75" s="29"/>
      <c r="H75" s="30"/>
      <c r="I75" s="30"/>
      <c r="J75" s="30"/>
      <c r="K75" s="30"/>
      <c r="L75" s="30"/>
      <c r="M75" s="30"/>
      <c r="N75" s="30"/>
      <c r="O75" s="30"/>
      <c r="P75" s="31"/>
      <c r="Q75" s="31" t="s">
        <v>12</v>
      </c>
      <c r="R75" s="1089" t="str">
        <f>IF(F75="","",F75)</f>
        <v/>
      </c>
      <c r="S75" s="1090"/>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88" t="s">
        <v>152</v>
      </c>
      <c r="C77" s="1088"/>
      <c r="D77" s="1088"/>
      <c r="E77" s="123"/>
      <c r="F77" s="240"/>
      <c r="G77" s="13" t="s">
        <v>17</v>
      </c>
      <c r="H77" s="256" t="str">
        <f>IF($D$73=0,"",$D$73)</f>
        <v/>
      </c>
      <c r="I77" s="36" t="s">
        <v>13</v>
      </c>
      <c r="J77" s="1088" t="s">
        <v>128</v>
      </c>
      <c r="K77" s="1088"/>
      <c r="L77" s="1088"/>
      <c r="M77" s="1088"/>
      <c r="N77" s="1088"/>
      <c r="O77" s="31"/>
      <c r="P77" s="33"/>
      <c r="Q77" s="31" t="s">
        <v>12</v>
      </c>
      <c r="R77" s="1089" t="str">
        <f>IF(F77="","",F77*H77%)</f>
        <v/>
      </c>
      <c r="S77" s="1090"/>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88" t="s">
        <v>128</v>
      </c>
      <c r="K79" s="1088"/>
      <c r="L79" s="1088"/>
      <c r="M79" s="1088"/>
      <c r="N79" s="1088"/>
      <c r="O79" s="31"/>
      <c r="P79" s="33"/>
      <c r="Q79" s="31" t="s">
        <v>12</v>
      </c>
      <c r="R79" s="1089" t="str">
        <f>IF(F79="","",F79*H79%)</f>
        <v/>
      </c>
      <c r="S79" s="1090"/>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88" t="s">
        <v>145</v>
      </c>
      <c r="C81" s="1088"/>
      <c r="D81" s="1088"/>
      <c r="E81" s="34"/>
      <c r="F81" s="241"/>
      <c r="G81" s="13" t="s">
        <v>17</v>
      </c>
      <c r="H81" s="256" t="str">
        <f>IF($D$73=0,"",$D$73)</f>
        <v/>
      </c>
      <c r="I81" s="36" t="s">
        <v>13</v>
      </c>
      <c r="J81" s="1088" t="s">
        <v>128</v>
      </c>
      <c r="K81" s="1088"/>
      <c r="L81" s="1088"/>
      <c r="M81" s="1088"/>
      <c r="N81" s="1088"/>
      <c r="O81" s="31"/>
      <c r="P81" s="33"/>
      <c r="Q81" s="31" t="s">
        <v>12</v>
      </c>
      <c r="R81" s="1089" t="str">
        <f>IF(F81="","",F81*H81%)</f>
        <v/>
      </c>
      <c r="S81" s="1090"/>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91" t="s">
        <v>18</v>
      </c>
      <c r="I83" s="1091"/>
      <c r="J83" s="1091"/>
      <c r="K83" s="1091"/>
      <c r="L83" s="1091"/>
      <c r="M83" s="1091"/>
      <c r="N83" s="1091"/>
      <c r="O83" s="1091"/>
      <c r="P83" s="1091"/>
      <c r="Q83" s="31" t="s">
        <v>12</v>
      </c>
      <c r="R83" s="1090" t="str">
        <f>IF(SUM(R75:S81)=0,"",SUM(R75:S81))</f>
        <v/>
      </c>
      <c r="S83" s="1090"/>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91" t="s">
        <v>127</v>
      </c>
      <c r="I85" s="1091"/>
      <c r="J85" s="1091"/>
      <c r="K85" s="1091"/>
      <c r="L85" s="1091"/>
      <c r="M85" s="1091"/>
      <c r="N85" s="1091"/>
      <c r="O85" s="1091"/>
      <c r="P85" s="1091"/>
      <c r="Q85" s="31" t="s">
        <v>12</v>
      </c>
      <c r="R85" s="1087" t="str">
        <f>IF(S73=0,"",IF(R83=0,0,R83/S73))</f>
        <v/>
      </c>
      <c r="S85" s="1087"/>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103" t="s">
        <v>147</v>
      </c>
      <c r="C88" s="1103"/>
      <c r="D88" s="1103"/>
      <c r="E88" s="1103"/>
      <c r="F88" s="1103"/>
      <c r="G88" s="1103"/>
      <c r="H88" s="1103"/>
      <c r="I88" s="1103"/>
      <c r="J88" s="1103"/>
      <c r="K88" s="1103"/>
      <c r="L88" s="1103"/>
      <c r="M88" s="1103"/>
      <c r="N88" s="1103"/>
      <c r="O88" s="1103"/>
      <c r="P88" s="1103"/>
      <c r="Q88" s="1103"/>
      <c r="R88" s="1103"/>
      <c r="S88" s="1103"/>
      <c r="T88" s="220"/>
      <c r="U88" s="220"/>
      <c r="V88" s="222"/>
      <c r="W88" s="225"/>
      <c r="X88" s="222"/>
      <c r="Y88" s="226"/>
    </row>
    <row r="89" spans="1:25" ht="18" customHeight="1" x14ac:dyDescent="0.25">
      <c r="B89" s="1103"/>
      <c r="C89" s="1103"/>
      <c r="D89" s="1103"/>
      <c r="E89" s="1103"/>
      <c r="F89" s="1103"/>
      <c r="G89" s="1103"/>
      <c r="H89" s="1103"/>
      <c r="I89" s="1103"/>
      <c r="J89" s="1103"/>
      <c r="K89" s="1103"/>
      <c r="L89" s="1103"/>
      <c r="M89" s="1103"/>
      <c r="N89" s="1103"/>
      <c r="O89" s="1103"/>
      <c r="P89" s="1103"/>
      <c r="Q89" s="1103"/>
      <c r="R89" s="1103"/>
      <c r="S89" s="1103"/>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558"/>
      <c r="K91" s="519"/>
      <c r="L91" s="1103" t="s">
        <v>266</v>
      </c>
      <c r="M91" s="1103"/>
      <c r="N91" s="1103"/>
      <c r="O91" s="553"/>
      <c r="P91" s="553"/>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0" t="s">
        <v>149</v>
      </c>
      <c r="K92" s="31"/>
      <c r="L92" s="1100" t="s">
        <v>151</v>
      </c>
      <c r="M92" s="34"/>
      <c r="N92" s="1100" t="s">
        <v>71</v>
      </c>
      <c r="O92" s="48"/>
      <c r="P92" s="1100" t="s">
        <v>72</v>
      </c>
      <c r="Q92" s="31"/>
      <c r="R92" s="122"/>
      <c r="S92" s="122"/>
      <c r="T92" s="229"/>
      <c r="U92" s="244"/>
      <c r="V92" s="217"/>
      <c r="W92" s="231"/>
      <c r="X92" s="217"/>
      <c r="Y92" s="228"/>
    </row>
    <row r="93" spans="1:25" ht="16.149999999999999" customHeight="1" x14ac:dyDescent="0.25">
      <c r="D93" s="1101" t="s">
        <v>146</v>
      </c>
      <c r="E93" s="24"/>
      <c r="F93" s="1102">
        <f>Input!$C$9</f>
        <v>2023</v>
      </c>
      <c r="G93" s="41"/>
      <c r="H93" s="1102">
        <f>Input!$D$9</f>
        <v>2022</v>
      </c>
      <c r="I93" s="42"/>
      <c r="J93" s="1100"/>
      <c r="K93" s="42"/>
      <c r="L93" s="1100"/>
      <c r="M93" s="42"/>
      <c r="N93" s="1100"/>
      <c r="O93" s="46"/>
      <c r="P93" s="1100"/>
      <c r="Q93" s="32"/>
      <c r="R93" s="39"/>
      <c r="T93" s="228"/>
      <c r="U93" s="245"/>
      <c r="V93" s="246"/>
      <c r="W93" s="246"/>
      <c r="X93" s="246"/>
      <c r="Y93" s="228"/>
    </row>
    <row r="94" spans="1:25" ht="16.149999999999999" customHeight="1" x14ac:dyDescent="0.25">
      <c r="D94" s="1101"/>
      <c r="E94" s="41"/>
      <c r="F94" s="1102"/>
      <c r="G94" s="41"/>
      <c r="H94" s="1102"/>
      <c r="I94" s="42"/>
      <c r="J94" s="1100"/>
      <c r="K94" s="42"/>
      <c r="L94" s="1100"/>
      <c r="M94" s="42"/>
      <c r="N94" s="1100"/>
      <c r="O94" s="46"/>
      <c r="P94" s="1100"/>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096"/>
      <c r="S97" s="1096"/>
      <c r="T97" s="229"/>
      <c r="U97" s="229"/>
      <c r="V97" s="217"/>
      <c r="W97" s="231"/>
      <c r="X97" s="217"/>
      <c r="Y97" s="247"/>
    </row>
    <row r="98" spans="2:25" ht="17.45" customHeight="1" x14ac:dyDescent="0.25">
      <c r="B98" s="1097"/>
      <c r="C98" s="1098"/>
      <c r="D98" s="1098"/>
      <c r="E98" s="1098"/>
      <c r="F98" s="1098"/>
      <c r="G98" s="1098"/>
      <c r="H98" s="1098"/>
      <c r="I98" s="1098"/>
      <c r="J98" s="1098"/>
      <c r="K98" s="1098"/>
      <c r="L98" s="1098"/>
      <c r="M98" s="1098"/>
      <c r="N98" s="1098"/>
      <c r="O98" s="1098"/>
      <c r="P98" s="1098"/>
      <c r="Q98" s="1098"/>
      <c r="R98" s="1098"/>
      <c r="S98" s="1098"/>
      <c r="T98" s="229"/>
      <c r="U98" s="229"/>
      <c r="V98" s="217"/>
      <c r="W98" s="231"/>
      <c r="X98" s="217"/>
      <c r="Y98" s="217"/>
    </row>
    <row r="99" spans="2:25" ht="53.45" customHeight="1" x14ac:dyDescent="0.25">
      <c r="B99" s="1098"/>
      <c r="C99" s="1098"/>
      <c r="D99" s="1098"/>
      <c r="E99" s="1098"/>
      <c r="F99" s="1098"/>
      <c r="G99" s="1098"/>
      <c r="H99" s="1098"/>
      <c r="I99" s="1098"/>
      <c r="J99" s="1098"/>
      <c r="K99" s="1098"/>
      <c r="L99" s="1098"/>
      <c r="M99" s="1098"/>
      <c r="N99" s="1098"/>
      <c r="O99" s="1098"/>
      <c r="P99" s="1098"/>
      <c r="Q99" s="1098"/>
      <c r="R99" s="1098"/>
      <c r="S99" s="1098"/>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sheetData>
  <sheetProtection selectLockedCells="1"/>
  <mergeCells count="112">
    <mergeCell ref="H83:P83"/>
    <mergeCell ref="R83:S83"/>
    <mergeCell ref="H85:P85"/>
    <mergeCell ref="R85:S85"/>
    <mergeCell ref="B88:S89"/>
    <mergeCell ref="L91:N91"/>
    <mergeCell ref="R97:S97"/>
    <mergeCell ref="B98:S99"/>
    <mergeCell ref="J92:J94"/>
    <mergeCell ref="L92:L94"/>
    <mergeCell ref="N92:N94"/>
    <mergeCell ref="P92:P94"/>
    <mergeCell ref="D93:D94"/>
    <mergeCell ref="F93:F94"/>
    <mergeCell ref="H93:H94"/>
    <mergeCell ref="B75:D75"/>
    <mergeCell ref="R75:S75"/>
    <mergeCell ref="B77:D77"/>
    <mergeCell ref="J77:N77"/>
    <mergeCell ref="R77:S77"/>
    <mergeCell ref="J79:N79"/>
    <mergeCell ref="R79:S79"/>
    <mergeCell ref="B81:D81"/>
    <mergeCell ref="J81:N81"/>
    <mergeCell ref="R81:S81"/>
    <mergeCell ref="R65:S65"/>
    <mergeCell ref="B66:S67"/>
    <mergeCell ref="B69:C69"/>
    <mergeCell ref="D69:H69"/>
    <mergeCell ref="P69:R69"/>
    <mergeCell ref="B71:C71"/>
    <mergeCell ref="D71:H71"/>
    <mergeCell ref="N71:R71"/>
    <mergeCell ref="B73:C73"/>
    <mergeCell ref="N73:R73"/>
    <mergeCell ref="H51:P51"/>
    <mergeCell ref="R51:S51"/>
    <mergeCell ref="H53:P53"/>
    <mergeCell ref="R53:S53"/>
    <mergeCell ref="B56:S57"/>
    <mergeCell ref="L59:N59"/>
    <mergeCell ref="J60:J62"/>
    <mergeCell ref="L60:L62"/>
    <mergeCell ref="N60:N62"/>
    <mergeCell ref="P60:P62"/>
    <mergeCell ref="D61:D62"/>
    <mergeCell ref="F61:F62"/>
    <mergeCell ref="H61:H62"/>
    <mergeCell ref="B43:D43"/>
    <mergeCell ref="R43:S43"/>
    <mergeCell ref="B45:D45"/>
    <mergeCell ref="J45:N45"/>
    <mergeCell ref="R45:S45"/>
    <mergeCell ref="J47:N47"/>
    <mergeCell ref="R47:S47"/>
    <mergeCell ref="B49:D49"/>
    <mergeCell ref="J49:N49"/>
    <mergeCell ref="R49:S49"/>
    <mergeCell ref="R33:S33"/>
    <mergeCell ref="B34:S35"/>
    <mergeCell ref="B37:C37"/>
    <mergeCell ref="D37:H37"/>
    <mergeCell ref="P37:R37"/>
    <mergeCell ref="B39:C39"/>
    <mergeCell ref="D39:H39"/>
    <mergeCell ref="N39:R39"/>
    <mergeCell ref="B41:C41"/>
    <mergeCell ref="N41:R41"/>
    <mergeCell ref="B24:S25"/>
    <mergeCell ref="L26:N26"/>
    <mergeCell ref="J28:J30"/>
    <mergeCell ref="L28:L30"/>
    <mergeCell ref="N28:N30"/>
    <mergeCell ref="P28:P30"/>
    <mergeCell ref="D29:D30"/>
    <mergeCell ref="F29:F30"/>
    <mergeCell ref="H29:H30"/>
    <mergeCell ref="J15:N15"/>
    <mergeCell ref="R15:S15"/>
    <mergeCell ref="B17:D17"/>
    <mergeCell ref="J17:N17"/>
    <mergeCell ref="R17:S17"/>
    <mergeCell ref="H19:P19"/>
    <mergeCell ref="R19:S19"/>
    <mergeCell ref="H21:P21"/>
    <mergeCell ref="R21:S21"/>
    <mergeCell ref="B7:C7"/>
    <mergeCell ref="D7:H7"/>
    <mergeCell ref="N7:R7"/>
    <mergeCell ref="B9:C9"/>
    <mergeCell ref="N9:R9"/>
    <mergeCell ref="B11:D11"/>
    <mergeCell ref="R11:S11"/>
    <mergeCell ref="B13:D13"/>
    <mergeCell ref="J13:N13"/>
    <mergeCell ref="R13:S13"/>
    <mergeCell ref="O2:P2"/>
    <mergeCell ref="Q2:S2"/>
    <mergeCell ref="H3:K3"/>
    <mergeCell ref="L3:N3"/>
    <mergeCell ref="O3:P3"/>
    <mergeCell ref="Q3:S3"/>
    <mergeCell ref="B5:C5"/>
    <mergeCell ref="D5:H5"/>
    <mergeCell ref="P5:R5"/>
    <mergeCell ref="B1:G3"/>
    <mergeCell ref="H1:K1"/>
    <mergeCell ref="L1:N1"/>
    <mergeCell ref="O1:P1"/>
    <mergeCell ref="Q1:S1"/>
    <mergeCell ref="H2:K2"/>
    <mergeCell ref="L2:N2"/>
  </mergeCells>
  <conditionalFormatting sqref="D9 D41 D73">
    <cfRule type="cellIs" dxfId="253" priority="1"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252" priority="3" stopIfTrue="1" operator="equal">
      <formula>0</formula>
    </cfRule>
  </conditionalFormatting>
  <conditionalFormatting sqref="S5 S37 S69">
    <cfRule type="cellIs" dxfId="251" priority="2" stopIfTrue="1" operator="equal">
      <formula>0</formula>
    </cfRule>
  </conditionalFormatting>
  <dataValidations count="1">
    <dataValidation type="list" allowBlank="1" showInputMessage="1" showErrorMessage="1" sqref="S7 S71 S39" xr:uid="{00000000-0002-0000-1700-000000000000}">
      <formula1>$T$7:$T$9</formula1>
    </dataValidation>
  </dataValidations>
  <printOptions horizontalCentered="1"/>
  <pageMargins left="0" right="0" top="0.75" bottom="0" header="0.5" footer="0.16"/>
  <pageSetup scale="59" orientation="portrait" r:id="rId1"/>
  <headerFooter>
    <oddHeader xml:space="preserve">&amp;CIncome Analysis Worksheet </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Y274"/>
  <sheetViews>
    <sheetView workbookViewId="0">
      <selection activeCell="I95" sqref="I95"/>
    </sheetView>
  </sheetViews>
  <sheetFormatPr defaultRowHeight="15" x14ac:dyDescent="0.25"/>
  <cols>
    <col min="1" max="1" width="43.85546875" customWidth="1"/>
    <col min="5" max="5" width="4.85546875" customWidth="1"/>
    <col min="6" max="6" width="0.85546875" customWidth="1"/>
    <col min="7" max="7" width="7.42578125" customWidth="1"/>
    <col min="8" max="8" width="8.42578125" customWidth="1"/>
    <col min="9" max="9" width="9.85546875" customWidth="1"/>
    <col min="10" max="10" width="3.5703125" customWidth="1"/>
    <col min="12" max="12" width="1.42578125" customWidth="1"/>
    <col min="13" max="13" width="12.42578125" customWidth="1"/>
    <col min="14" max="14" width="1.28515625" customWidth="1"/>
    <col min="15" max="15" width="1.85546875" customWidth="1"/>
    <col min="16" max="16" width="2" customWidth="1"/>
    <col min="17" max="17" width="9.7109375" customWidth="1"/>
    <col min="18" max="18" width="3.5703125" customWidth="1"/>
    <col min="19" max="19" width="19" customWidth="1"/>
    <col min="21" max="21" width="15.5703125" customWidth="1"/>
    <col min="22" max="22" width="6.42578125" customWidth="1"/>
    <col min="23" max="23" width="16.5703125" customWidth="1"/>
    <col min="24" max="24" width="2.28515625" customWidth="1"/>
    <col min="25" max="25" width="14.28515625" customWidth="1"/>
  </cols>
  <sheetData>
    <row r="1" spans="1:19" x14ac:dyDescent="0.25">
      <c r="A1" s="1149" t="s">
        <v>124</v>
      </c>
      <c r="B1" s="1149"/>
      <c r="C1" s="1149"/>
      <c r="D1" s="1149"/>
      <c r="E1" s="304"/>
      <c r="F1" s="304"/>
      <c r="G1" s="304"/>
      <c r="H1" s="166"/>
      <c r="I1" s="1051" t="s">
        <v>105</v>
      </c>
      <c r="J1" s="1051"/>
      <c r="K1" s="474" t="str">
        <f>IF(Input!B1=0,"",Input!B1)</f>
        <v/>
      </c>
      <c r="L1" s="475"/>
      <c r="M1" s="359" t="s">
        <v>37</v>
      </c>
      <c r="N1" s="1054" t="str">
        <f>IF(Input!H5=0,"",Input!H5)</f>
        <v>Date:</v>
      </c>
      <c r="O1" s="1054"/>
      <c r="P1" s="1054"/>
      <c r="Q1" s="1054"/>
    </row>
    <row r="2" spans="1:19" x14ac:dyDescent="0.25">
      <c r="A2" s="1149"/>
      <c r="B2" s="1149"/>
      <c r="C2" s="1149"/>
      <c r="D2" s="1149"/>
      <c r="E2" s="173"/>
      <c r="F2" s="173"/>
      <c r="G2" s="173"/>
      <c r="H2" s="166"/>
      <c r="I2" s="1051" t="s">
        <v>104</v>
      </c>
      <c r="J2" s="1051"/>
      <c r="K2" s="474" t="str">
        <f>IF(Input!B3=0,"",Input!B3)</f>
        <v/>
      </c>
      <c r="L2" s="281"/>
      <c r="M2" s="359" t="s">
        <v>90</v>
      </c>
      <c r="N2" s="1053" t="str">
        <f>IF(Input!H1=0,"",Input!H1)</f>
        <v>Loan #</v>
      </c>
      <c r="O2" s="1053"/>
      <c r="P2" s="1053"/>
      <c r="Q2" s="1053"/>
    </row>
    <row r="3" spans="1:19" x14ac:dyDescent="0.25">
      <c r="A3" s="1149"/>
      <c r="B3" s="1149"/>
      <c r="C3" s="1149"/>
      <c r="D3" s="1149"/>
      <c r="E3" s="304"/>
      <c r="F3" s="275"/>
      <c r="G3" s="275"/>
      <c r="H3" s="275"/>
      <c r="I3" s="1051" t="s">
        <v>89</v>
      </c>
      <c r="J3" s="1051"/>
      <c r="K3" s="476" t="str">
        <f>IF(Input!F1=0,"",Input!F1)</f>
        <v>Lead #</v>
      </c>
      <c r="L3" s="477"/>
      <c r="M3" s="359" t="s">
        <v>36</v>
      </c>
      <c r="N3" s="1059" t="str">
        <f>IF(Input!B5=0,"",Input!B5)</f>
        <v/>
      </c>
      <c r="O3" s="1059"/>
      <c r="P3" s="1059"/>
      <c r="Q3" s="1059"/>
    </row>
    <row r="4" spans="1:19" x14ac:dyDescent="0.25">
      <c r="A4" s="174"/>
      <c r="B4" s="174"/>
      <c r="C4" s="174"/>
      <c r="D4" s="174"/>
      <c r="E4" s="174"/>
      <c r="F4" s="174"/>
      <c r="G4" s="174"/>
      <c r="H4" s="174"/>
      <c r="I4" s="173">
        <v>21</v>
      </c>
      <c r="J4" s="173"/>
      <c r="K4" s="174"/>
      <c r="L4" s="174"/>
      <c r="M4" s="174"/>
      <c r="N4" s="174"/>
      <c r="O4" s="174"/>
      <c r="P4" s="174"/>
      <c r="Q4" s="276"/>
    </row>
    <row r="5" spans="1:19" x14ac:dyDescent="0.25">
      <c r="A5" s="195"/>
      <c r="B5" s="195"/>
      <c r="C5" s="195"/>
      <c r="D5" s="195"/>
      <c r="E5" s="195"/>
      <c r="F5" s="195"/>
      <c r="G5" s="195"/>
      <c r="H5" s="195"/>
      <c r="I5" s="290"/>
      <c r="J5" s="290"/>
      <c r="K5" s="195"/>
      <c r="L5" s="195"/>
      <c r="M5" s="195"/>
      <c r="N5" s="195"/>
      <c r="O5" s="195"/>
      <c r="P5" s="195"/>
      <c r="Q5" s="443"/>
    </row>
    <row r="6" spans="1:19" ht="15.75" customHeight="1" x14ac:dyDescent="0.25">
      <c r="A6" s="330" t="s">
        <v>205</v>
      </c>
      <c r="B6" s="1154"/>
      <c r="C6" s="1154"/>
      <c r="D6" s="1154"/>
      <c r="E6" s="1154"/>
      <c r="F6" s="1154"/>
      <c r="G6" s="1154"/>
      <c r="H6" s="1154"/>
      <c r="I6" s="1154"/>
      <c r="J6" s="1154"/>
      <c r="K6" s="295"/>
      <c r="L6" s="295"/>
      <c r="M6" s="295"/>
      <c r="N6" s="295"/>
      <c r="O6" s="295"/>
      <c r="P6" s="295"/>
      <c r="Q6" s="295"/>
    </row>
    <row r="7" spans="1:19" ht="15" customHeight="1" x14ac:dyDescent="0.25">
      <c r="A7" s="330" t="s">
        <v>3</v>
      </c>
      <c r="B7" s="1155"/>
      <c r="C7" s="1155"/>
      <c r="D7" s="1155"/>
      <c r="E7" s="1155"/>
      <c r="F7" s="1155"/>
      <c r="G7" s="16"/>
      <c r="H7" s="757" t="s">
        <v>103</v>
      </c>
      <c r="I7" s="6">
        <f>Input!$C$9</f>
        <v>2023</v>
      </c>
      <c r="J7" s="296" t="s">
        <v>103</v>
      </c>
      <c r="K7" s="6">
        <f>I7-1</f>
        <v>2022</v>
      </c>
      <c r="L7" s="4"/>
      <c r="M7" s="174"/>
      <c r="N7" s="175"/>
      <c r="O7" s="175"/>
      <c r="P7" s="175"/>
      <c r="Q7" s="306"/>
    </row>
    <row r="8" spans="1:19" ht="20.25" customHeight="1" x14ac:dyDescent="0.25">
      <c r="A8" s="175"/>
      <c r="B8" s="175"/>
      <c r="C8" s="175"/>
      <c r="D8" s="175"/>
      <c r="E8" s="175"/>
      <c r="F8" s="175"/>
      <c r="G8" s="175"/>
      <c r="H8" s="4"/>
      <c r="I8" s="4"/>
      <c r="J8" s="4"/>
      <c r="K8" s="4"/>
      <c r="L8" s="4"/>
      <c r="M8" s="16" t="s">
        <v>331</v>
      </c>
      <c r="O8" s="175"/>
      <c r="P8" s="175"/>
      <c r="Q8" s="16" t="s">
        <v>14</v>
      </c>
    </row>
    <row r="9" spans="1:19" ht="15" customHeight="1" x14ac:dyDescent="0.25">
      <c r="A9" s="746" t="s">
        <v>332</v>
      </c>
      <c r="B9" s="175"/>
      <c r="C9" s="175"/>
      <c r="D9" s="175"/>
      <c r="E9" s="175"/>
      <c r="F9" s="175"/>
      <c r="G9" s="177" t="s">
        <v>9</v>
      </c>
      <c r="H9" s="4"/>
      <c r="I9" s="754"/>
      <c r="J9" s="4"/>
      <c r="K9" s="754"/>
      <c r="L9" s="4"/>
      <c r="M9" s="766" t="str">
        <f>IF(AND(K9= "",I9=""),"",IF(I9="","",IF(I9&lt;K9,12,IF(K9="",12,24))))</f>
        <v/>
      </c>
      <c r="N9" s="175"/>
      <c r="O9" s="175"/>
      <c r="P9" s="175"/>
      <c r="Q9" s="755" t="str">
        <f>IF(M9="","",IF(O32="x","",IF(M9=12,I9/12,(I9+K9)/24)))</f>
        <v/>
      </c>
      <c r="S9" s="750" t="s">
        <v>328</v>
      </c>
    </row>
    <row r="10" spans="1:19" x14ac:dyDescent="0.25">
      <c r="A10" s="1143" t="s">
        <v>314</v>
      </c>
      <c r="B10" s="1143"/>
      <c r="C10" s="1143"/>
      <c r="D10" s="1143"/>
      <c r="E10" s="1143"/>
      <c r="F10" s="1151" t="s">
        <v>9</v>
      </c>
      <c r="G10" s="1151"/>
      <c r="H10" s="1151"/>
      <c r="I10" s="209"/>
      <c r="J10" s="308"/>
      <c r="K10" s="209"/>
      <c r="L10" s="279"/>
      <c r="M10" s="753" t="str">
        <f>IF(AND(K10="",I10=""),"",IF(I10="","",IF(I10&lt;K10,12,IF(K10="",12,24))))</f>
        <v/>
      </c>
      <c r="N10" s="9"/>
      <c r="O10" s="9"/>
      <c r="P10" s="9"/>
      <c r="Q10" s="756" t="str">
        <f>IF(M10="","",IF(O32="x","",IF(M10=12,I10/12,(I10+K10)/24)))</f>
        <v/>
      </c>
      <c r="S10" t="s">
        <v>338</v>
      </c>
    </row>
    <row r="11" spans="1:19" x14ac:dyDescent="0.25">
      <c r="A11" s="1143" t="s">
        <v>317</v>
      </c>
      <c r="B11" s="1143"/>
      <c r="C11" s="1143"/>
      <c r="D11" s="261"/>
      <c r="E11" s="261"/>
      <c r="F11" s="1151" t="s">
        <v>11</v>
      </c>
      <c r="G11" s="1151"/>
      <c r="H11" s="1151"/>
      <c r="I11" s="210"/>
      <c r="J11" s="308"/>
      <c r="K11" s="210"/>
      <c r="L11" s="279"/>
      <c r="M11" s="9"/>
      <c r="N11" s="9"/>
      <c r="O11" s="9"/>
      <c r="P11" s="9"/>
      <c r="Q11" s="314"/>
      <c r="S11" t="s">
        <v>333</v>
      </c>
    </row>
    <row r="12" spans="1:19" x14ac:dyDescent="0.25">
      <c r="A12" s="1143" t="s">
        <v>318</v>
      </c>
      <c r="B12" s="1143"/>
      <c r="C12" s="1143"/>
      <c r="D12" s="261"/>
      <c r="E12" s="261"/>
      <c r="F12" s="1151" t="s">
        <v>11</v>
      </c>
      <c r="G12" s="1151"/>
      <c r="H12" s="1151"/>
      <c r="I12" s="210"/>
      <c r="J12" s="308"/>
      <c r="K12" s="210"/>
      <c r="L12" s="279"/>
      <c r="M12" s="9"/>
      <c r="N12" s="9"/>
      <c r="O12" s="9"/>
      <c r="P12" s="9"/>
      <c r="Q12" s="314"/>
      <c r="S12" t="s">
        <v>339</v>
      </c>
    </row>
    <row r="13" spans="1:19" x14ac:dyDescent="0.25">
      <c r="A13" s="1143" t="s">
        <v>319</v>
      </c>
      <c r="B13" s="1143"/>
      <c r="C13" s="1143"/>
      <c r="D13" s="261"/>
      <c r="E13" s="261"/>
      <c r="F13" s="1151" t="s">
        <v>11</v>
      </c>
      <c r="G13" s="1151"/>
      <c r="H13" s="1151"/>
      <c r="I13" s="210"/>
      <c r="J13" s="308"/>
      <c r="K13" s="210"/>
      <c r="L13" s="279"/>
      <c r="M13" s="9"/>
      <c r="N13" s="9"/>
      <c r="O13" s="9"/>
      <c r="P13" s="9"/>
      <c r="Q13" s="314"/>
      <c r="S13" s="751" t="s">
        <v>329</v>
      </c>
    </row>
    <row r="14" spans="1:19" x14ac:dyDescent="0.25">
      <c r="A14" s="1143" t="s">
        <v>320</v>
      </c>
      <c r="B14" s="1143"/>
      <c r="C14" s="1143"/>
      <c r="D14" s="1143"/>
      <c r="E14" s="1143"/>
      <c r="F14" s="1151" t="s">
        <v>194</v>
      </c>
      <c r="G14" s="1151"/>
      <c r="H14" s="1151"/>
      <c r="I14" s="210"/>
      <c r="J14" s="308"/>
      <c r="K14" s="210"/>
      <c r="L14" s="279"/>
      <c r="M14" s="9"/>
      <c r="N14" s="9"/>
      <c r="O14" s="9"/>
      <c r="P14" s="9"/>
      <c r="Q14" s="314"/>
      <c r="S14" t="s">
        <v>334</v>
      </c>
    </row>
    <row r="15" spans="1:19" x14ac:dyDescent="0.25">
      <c r="A15" s="1143" t="s">
        <v>321</v>
      </c>
      <c r="B15" s="1143"/>
      <c r="C15" s="1143"/>
      <c r="D15" s="1143"/>
      <c r="E15" s="1143"/>
      <c r="F15" s="1151" t="s">
        <v>194</v>
      </c>
      <c r="G15" s="1151"/>
      <c r="H15" s="1151"/>
      <c r="I15" s="210"/>
      <c r="J15" s="308"/>
      <c r="K15" s="210"/>
      <c r="L15" s="279"/>
      <c r="M15" s="177"/>
      <c r="N15" s="9"/>
      <c r="O15" s="9"/>
      <c r="P15" s="9"/>
      <c r="Q15" s="177"/>
      <c r="S15" t="s">
        <v>335</v>
      </c>
    </row>
    <row r="16" spans="1:19" x14ac:dyDescent="0.25">
      <c r="A16" s="1143" t="s">
        <v>315</v>
      </c>
      <c r="B16" s="1143"/>
      <c r="C16" s="1143"/>
      <c r="D16" s="1143"/>
      <c r="E16" s="1143"/>
      <c r="F16" s="1151" t="s">
        <v>11</v>
      </c>
      <c r="G16" s="1151"/>
      <c r="H16" s="1151"/>
      <c r="I16" s="210"/>
      <c r="J16" s="308"/>
      <c r="K16" s="210"/>
      <c r="L16" s="279"/>
      <c r="M16" s="9"/>
      <c r="N16" s="9"/>
      <c r="O16" s="9"/>
      <c r="P16" s="9"/>
      <c r="Q16" s="271"/>
      <c r="S16" t="s">
        <v>336</v>
      </c>
    </row>
    <row r="17" spans="1:25" ht="15.75" thickBot="1" x14ac:dyDescent="0.3">
      <c r="A17" s="8"/>
      <c r="B17" s="1064" t="s">
        <v>114</v>
      </c>
      <c r="C17" s="1064"/>
      <c r="D17" s="1064"/>
      <c r="E17" s="1064"/>
      <c r="F17" s="1064"/>
      <c r="G17" s="1064"/>
      <c r="H17" s="262"/>
      <c r="I17" s="318" t="str">
        <f>IF(SUM(I10:I16)=0,"",SUM(I10:I16))</f>
        <v/>
      </c>
      <c r="J17" s="14"/>
      <c r="K17" s="318" t="str">
        <f>IF(SUM(K10:K16)=0,"",SUM(K10:K16))</f>
        <v/>
      </c>
      <c r="L17" s="15"/>
      <c r="M17" s="11"/>
      <c r="N17" s="11"/>
      <c r="O17" s="11"/>
      <c r="P17" s="11"/>
      <c r="Q17" s="314"/>
      <c r="S17" t="s">
        <v>337</v>
      </c>
    </row>
    <row r="18" spans="1:25" ht="15.75" thickTop="1" x14ac:dyDescent="0.25">
      <c r="A18" s="1143" t="s">
        <v>117</v>
      </c>
      <c r="B18" s="1143"/>
      <c r="C18" s="1143"/>
      <c r="D18" s="1143"/>
      <c r="E18" s="1143"/>
      <c r="F18" s="1143"/>
      <c r="G18" s="1143"/>
      <c r="H18" s="1143"/>
      <c r="I18" s="1143"/>
      <c r="J18" s="1143"/>
      <c r="K18" s="1143"/>
      <c r="L18" s="15"/>
      <c r="M18" s="11"/>
      <c r="N18" s="11"/>
      <c r="O18" s="11"/>
      <c r="P18" s="11"/>
      <c r="Q18" s="314"/>
      <c r="S18" s="752" t="s">
        <v>330</v>
      </c>
    </row>
    <row r="19" spans="1:25" x14ac:dyDescent="0.25">
      <c r="A19" s="1160" t="s">
        <v>87</v>
      </c>
      <c r="B19" s="1131"/>
      <c r="C19" s="274"/>
      <c r="D19" s="1160"/>
      <c r="E19" s="1160"/>
      <c r="F19" s="1160"/>
      <c r="G19" s="1160"/>
      <c r="H19" s="1160" t="s">
        <v>137</v>
      </c>
      <c r="I19" s="1160"/>
      <c r="J19" s="1160"/>
      <c r="K19" s="1160"/>
      <c r="L19" s="274"/>
      <c r="M19" s="1160" t="s">
        <v>116</v>
      </c>
      <c r="N19" s="1160"/>
      <c r="O19" s="1160"/>
      <c r="P19" s="1160"/>
      <c r="Q19" s="1160"/>
      <c r="S19" s="1161" t="s">
        <v>340</v>
      </c>
      <c r="T19" s="1161"/>
      <c r="U19" s="1161"/>
      <c r="V19" s="1161"/>
      <c r="W19" s="1161"/>
      <c r="X19" s="1161"/>
    </row>
    <row r="20" spans="1:25" x14ac:dyDescent="0.25">
      <c r="A20" s="1131"/>
      <c r="B20" s="1131"/>
      <c r="C20" s="315"/>
      <c r="D20" s="1160"/>
      <c r="E20" s="1160"/>
      <c r="F20" s="1160"/>
      <c r="G20" s="1160"/>
      <c r="H20" s="1160"/>
      <c r="I20" s="1160"/>
      <c r="J20" s="1160"/>
      <c r="K20" s="1160"/>
      <c r="L20" s="274"/>
      <c r="M20" s="1160"/>
      <c r="N20" s="1160"/>
      <c r="O20" s="1160"/>
      <c r="P20" s="1160"/>
      <c r="Q20" s="1160"/>
      <c r="S20" s="1161" t="s">
        <v>341</v>
      </c>
      <c r="T20" s="1161"/>
      <c r="U20" s="1161"/>
      <c r="V20" s="1161"/>
      <c r="W20" s="1161"/>
    </row>
    <row r="21" spans="1:25" x14ac:dyDescent="0.25">
      <c r="A21" s="1143" t="s">
        <v>322</v>
      </c>
      <c r="B21" s="1143"/>
      <c r="C21" s="1143"/>
      <c r="D21" s="1143"/>
      <c r="E21" s="1143"/>
      <c r="F21" s="1151" t="s">
        <v>11</v>
      </c>
      <c r="G21" s="1151"/>
      <c r="H21" s="1151"/>
      <c r="I21" s="209"/>
      <c r="J21" s="14"/>
      <c r="K21" s="209"/>
      <c r="L21" s="15"/>
      <c r="M21" s="11"/>
      <c r="N21" s="11"/>
      <c r="O21" s="11"/>
      <c r="P21" s="11"/>
      <c r="Q21" s="314"/>
    </row>
    <row r="22" spans="1:25" x14ac:dyDescent="0.25">
      <c r="A22" s="1143" t="s">
        <v>323</v>
      </c>
      <c r="B22" s="1143"/>
      <c r="C22" s="1143"/>
      <c r="D22" s="1143"/>
      <c r="E22" s="1143"/>
      <c r="F22" s="1151" t="s">
        <v>11</v>
      </c>
      <c r="G22" s="1151"/>
      <c r="H22" s="1151"/>
      <c r="I22" s="210"/>
      <c r="J22" s="14"/>
      <c r="K22" s="210"/>
      <c r="L22" s="15"/>
      <c r="M22" s="11"/>
      <c r="N22" s="11"/>
      <c r="O22" s="11"/>
      <c r="P22" s="11"/>
      <c r="Q22" s="314"/>
      <c r="U22" s="767" t="s">
        <v>374</v>
      </c>
      <c r="V22" s="767"/>
      <c r="W22" s="767"/>
      <c r="X22" s="767"/>
      <c r="Y22" s="767"/>
    </row>
    <row r="23" spans="1:25" x14ac:dyDescent="0.25">
      <c r="A23" s="1143" t="s">
        <v>324</v>
      </c>
      <c r="B23" s="1143"/>
      <c r="C23" s="1143"/>
      <c r="D23" s="1143"/>
      <c r="E23" s="1143"/>
      <c r="F23" s="1151" t="s">
        <v>194</v>
      </c>
      <c r="G23" s="1151"/>
      <c r="H23" s="1151"/>
      <c r="I23" s="210"/>
      <c r="J23" s="14"/>
      <c r="K23" s="210"/>
      <c r="L23" s="15"/>
      <c r="M23" s="1143"/>
      <c r="N23" s="1143"/>
      <c r="O23" s="1143"/>
      <c r="P23" s="1143"/>
      <c r="Q23" s="1143"/>
    </row>
    <row r="24" spans="1:25" x14ac:dyDescent="0.25">
      <c r="A24" s="1143" t="s">
        <v>325</v>
      </c>
      <c r="B24" s="1143"/>
      <c r="C24" s="1143"/>
      <c r="D24" s="1143"/>
      <c r="E24" s="1143"/>
      <c r="F24" s="1151" t="s">
        <v>194</v>
      </c>
      <c r="G24" s="1151"/>
      <c r="H24" s="1151"/>
      <c r="I24" s="210"/>
      <c r="J24" s="14"/>
      <c r="K24" s="210"/>
      <c r="L24" s="15"/>
      <c r="M24" s="11"/>
      <c r="N24" s="11"/>
      <c r="O24" s="11"/>
      <c r="P24" s="11"/>
      <c r="Q24" s="314"/>
    </row>
    <row r="25" spans="1:25" x14ac:dyDescent="0.25">
      <c r="A25" s="1143" t="s">
        <v>326</v>
      </c>
      <c r="B25" s="1143"/>
      <c r="C25" s="1143"/>
      <c r="D25" s="1143"/>
      <c r="E25" s="1143"/>
      <c r="F25" s="1151" t="s">
        <v>194</v>
      </c>
      <c r="G25" s="1151"/>
      <c r="H25" s="1151"/>
      <c r="I25" s="210"/>
      <c r="J25" s="14"/>
      <c r="K25" s="210"/>
      <c r="L25" s="15"/>
      <c r="M25" s="11"/>
      <c r="N25" s="11"/>
      <c r="O25" s="1146" t="s">
        <v>265</v>
      </c>
      <c r="P25" s="11"/>
      <c r="Q25" s="314"/>
    </row>
    <row r="26" spans="1:25" x14ac:dyDescent="0.25">
      <c r="A26" s="1143" t="s">
        <v>327</v>
      </c>
      <c r="B26" s="1143"/>
      <c r="C26" s="1143"/>
      <c r="D26" s="1143"/>
      <c r="E26" s="1143"/>
      <c r="F26" s="1151" t="s">
        <v>195</v>
      </c>
      <c r="G26" s="1151"/>
      <c r="H26" s="1151"/>
      <c r="I26" s="210"/>
      <c r="J26" s="14"/>
      <c r="K26" s="210"/>
      <c r="L26" s="15"/>
      <c r="M26" s="11"/>
      <c r="N26" s="11"/>
      <c r="O26" s="1146"/>
      <c r="P26" s="11"/>
      <c r="Q26" s="314"/>
    </row>
    <row r="27" spans="1:25" x14ac:dyDescent="0.25">
      <c r="A27" s="1143" t="s">
        <v>316</v>
      </c>
      <c r="B27" s="1143"/>
      <c r="C27" s="1143"/>
      <c r="D27" s="1143"/>
      <c r="E27" s="1143"/>
      <c r="F27" s="1151" t="s">
        <v>195</v>
      </c>
      <c r="G27" s="1151"/>
      <c r="H27" s="1151"/>
      <c r="I27" s="210"/>
      <c r="J27" s="14"/>
      <c r="K27" s="209"/>
      <c r="L27" s="15"/>
      <c r="M27" s="11"/>
      <c r="N27" s="11"/>
      <c r="O27" s="1146"/>
      <c r="P27" s="11"/>
      <c r="Q27" s="314"/>
    </row>
    <row r="28" spans="1:25" x14ac:dyDescent="0.25">
      <c r="A28" s="8" t="s">
        <v>115</v>
      </c>
      <c r="B28" s="262"/>
      <c r="C28" s="262"/>
      <c r="D28" s="262"/>
      <c r="E28" s="262"/>
      <c r="F28" s="1151" t="s">
        <v>11</v>
      </c>
      <c r="G28" s="1151"/>
      <c r="H28" s="1151"/>
      <c r="I28" s="209"/>
      <c r="J28" s="14"/>
      <c r="K28" s="210"/>
      <c r="L28" s="15"/>
      <c r="M28" s="14" t="str">
        <f>IF(SUM(M20:M27)=0,"",SUM(M20:M27))</f>
        <v/>
      </c>
      <c r="N28" s="11"/>
      <c r="O28" s="1146"/>
      <c r="P28" s="11"/>
      <c r="Q28" s="314"/>
    </row>
    <row r="29" spans="1:25" x14ac:dyDescent="0.25">
      <c r="A29" s="1064" t="s">
        <v>118</v>
      </c>
      <c r="B29" s="1064"/>
      <c r="C29" s="1064"/>
      <c r="D29" s="1064"/>
      <c r="E29" s="1064"/>
      <c r="F29" s="1151" t="s">
        <v>12</v>
      </c>
      <c r="G29" s="1151"/>
      <c r="H29" s="1151"/>
      <c r="I29" s="319" t="str">
        <f>IF(SUM(I21:I28)=0,"",SUM(I21:I28))</f>
        <v/>
      </c>
      <c r="J29" s="14"/>
      <c r="K29" s="319" t="str">
        <f>IF(SUM(K21:K28)=0,"",SUM(K21:K28))</f>
        <v/>
      </c>
      <c r="L29" s="15"/>
      <c r="M29" s="11"/>
      <c r="N29" s="11"/>
      <c r="O29" s="1146"/>
      <c r="P29" s="11"/>
      <c r="Q29" s="314"/>
    </row>
    <row r="30" spans="1:25" x14ac:dyDescent="0.25">
      <c r="A30" s="1064" t="s">
        <v>88</v>
      </c>
      <c r="B30" s="1064"/>
      <c r="C30" s="1064"/>
      <c r="D30" s="1064"/>
      <c r="E30" s="1064"/>
      <c r="F30" s="1151" t="s">
        <v>13</v>
      </c>
      <c r="G30" s="1151"/>
      <c r="H30" s="1151"/>
      <c r="I30" s="320"/>
      <c r="J30" s="346"/>
      <c r="K30" s="320"/>
      <c r="L30" s="15"/>
      <c r="M30" s="21" t="s">
        <v>109</v>
      </c>
      <c r="N30" s="9"/>
      <c r="O30" s="1146"/>
      <c r="P30" s="9"/>
      <c r="Q30" s="21" t="s">
        <v>111</v>
      </c>
    </row>
    <row r="31" spans="1:25" ht="15.75" thickBot="1" x14ac:dyDescent="0.3">
      <c r="A31" s="1064" t="s">
        <v>25</v>
      </c>
      <c r="B31" s="1064"/>
      <c r="C31" s="1064"/>
      <c r="D31" s="1064"/>
      <c r="E31" s="1064"/>
      <c r="F31" s="1151" t="s">
        <v>12</v>
      </c>
      <c r="G31" s="1151"/>
      <c r="H31" s="1151"/>
      <c r="I31" s="321" t="str">
        <f>IF(I29="","",I29*I30)</f>
        <v/>
      </c>
      <c r="J31" s="370"/>
      <c r="K31" s="321" t="str">
        <f>IF(K29="","",K29*K30)</f>
        <v/>
      </c>
      <c r="L31" s="15"/>
      <c r="M31" s="11" t="s">
        <v>110</v>
      </c>
      <c r="N31" s="9"/>
      <c r="O31" s="1147"/>
      <c r="P31" s="9"/>
      <c r="Q31" s="271" t="s">
        <v>68</v>
      </c>
      <c r="S31" s="508"/>
      <c r="T31" s="508"/>
      <c r="U31" s="1114"/>
      <c r="V31" s="1114"/>
      <c r="W31" s="1114"/>
      <c r="X31" s="1114"/>
      <c r="Y31" s="1114"/>
    </row>
    <row r="32" spans="1:25" ht="15.75" thickBot="1" x14ac:dyDescent="0.3">
      <c r="A32" s="1064" t="s">
        <v>1</v>
      </c>
      <c r="B32" s="1064"/>
      <c r="C32" s="1064"/>
      <c r="D32" s="1064"/>
      <c r="E32" s="1064"/>
      <c r="F32" s="1064"/>
      <c r="G32" s="1064"/>
      <c r="H32" s="262"/>
      <c r="I32" s="318" t="str">
        <f>IF(SUM(I17,I31)=0,"",(SUM(I17,I31)))</f>
        <v/>
      </c>
      <c r="J32" s="14"/>
      <c r="K32" s="318" t="str">
        <f>IF(SUM(K17,K31)=0,"",(SUM(K17,K31)))</f>
        <v/>
      </c>
      <c r="L32" s="15"/>
      <c r="M32" s="288" t="str">
        <f>IF(AND(K32="",I32=""),"",IF(I32="","",IF(I32&lt;K32,12,IF(K32="",12,24))))</f>
        <v/>
      </c>
      <c r="N32" s="11"/>
      <c r="O32" s="563"/>
      <c r="P32" s="11"/>
      <c r="Q32" s="293" t="str">
        <f>IF(M32="","",IF(O32="x","",IF(M32=12,I32/12,(I32+K32)/24)))</f>
        <v/>
      </c>
      <c r="S32" s="508"/>
      <c r="T32" s="508"/>
      <c r="U32" s="509"/>
      <c r="V32" s="509"/>
      <c r="W32" s="509"/>
      <c r="X32" s="509"/>
      <c r="Y32" s="509"/>
    </row>
    <row r="33" spans="1:25" ht="15.75" thickTop="1" x14ac:dyDescent="0.25">
      <c r="A33" s="262" t="s">
        <v>405</v>
      </c>
      <c r="B33" s="262"/>
      <c r="C33" s="262"/>
      <c r="D33" s="262"/>
      <c r="E33" s="262"/>
      <c r="F33" s="262"/>
      <c r="G33" s="262"/>
      <c r="H33" s="262"/>
      <c r="I33" s="539" t="e">
        <f>SUM(I32-I9-I10)</f>
        <v>#VALUE!</v>
      </c>
      <c r="J33" s="14"/>
      <c r="K33" s="539" t="e">
        <f>SUM(K32-K9-K10)</f>
        <v>#VALUE!</v>
      </c>
      <c r="L33" s="15"/>
      <c r="M33" s="9"/>
      <c r="N33" s="11"/>
      <c r="O33" s="778"/>
      <c r="P33" s="11"/>
      <c r="Q33" s="540"/>
      <c r="S33" s="508"/>
      <c r="T33" s="508"/>
      <c r="U33" s="509"/>
      <c r="V33" s="509"/>
      <c r="W33" s="509"/>
      <c r="X33" s="509"/>
      <c r="Y33" s="509"/>
    </row>
    <row r="34" spans="1:25" x14ac:dyDescent="0.25">
      <c r="A34" s="8"/>
      <c r="B34" s="262"/>
      <c r="C34" s="262"/>
      <c r="D34" s="262"/>
      <c r="E34" s="262"/>
      <c r="F34" s="1159" t="s">
        <v>125</v>
      </c>
      <c r="G34" s="1159"/>
      <c r="H34" s="1159"/>
      <c r="I34" s="1159"/>
      <c r="J34" s="1159"/>
      <c r="K34" s="1159"/>
      <c r="L34" s="1159"/>
      <c r="M34" s="1159"/>
      <c r="N34" s="1159"/>
      <c r="O34" s="1159"/>
      <c r="P34" s="1159"/>
      <c r="Q34" s="1159"/>
      <c r="S34" s="1143"/>
      <c r="T34" s="1143"/>
      <c r="U34" s="509"/>
      <c r="V34" s="509"/>
      <c r="W34" s="509"/>
      <c r="X34" s="509"/>
      <c r="Y34" s="509"/>
    </row>
    <row r="35" spans="1:25" x14ac:dyDescent="0.25">
      <c r="A35" s="535"/>
      <c r="B35" s="541"/>
      <c r="C35" s="541"/>
      <c r="D35" s="541"/>
      <c r="E35" s="541"/>
      <c r="F35" s="541"/>
      <c r="G35" s="541"/>
      <c r="H35" s="541"/>
      <c r="I35" s="541"/>
      <c r="J35" s="541"/>
      <c r="K35" s="541"/>
      <c r="L35" s="544"/>
      <c r="M35" s="538"/>
      <c r="N35" s="538"/>
      <c r="O35" s="538"/>
      <c r="P35" s="538"/>
      <c r="Q35" s="545"/>
      <c r="S35" s="1143"/>
      <c r="T35" s="1143"/>
      <c r="U35" s="509"/>
      <c r="V35" s="408"/>
      <c r="W35" s="509"/>
      <c r="X35" s="509"/>
      <c r="Y35" s="509"/>
    </row>
    <row r="36" spans="1:25" x14ac:dyDescent="0.25">
      <c r="A36" s="5" t="s">
        <v>34</v>
      </c>
      <c r="B36" s="1064" t="s">
        <v>74</v>
      </c>
      <c r="C36" s="1064"/>
      <c r="D36" s="1064"/>
      <c r="E36" s="1064"/>
      <c r="F36" s="1064"/>
      <c r="G36" s="1064"/>
      <c r="H36" s="1064"/>
      <c r="I36" s="312"/>
      <c r="J36" s="316"/>
      <c r="K36" s="312"/>
      <c r="L36" s="311"/>
      <c r="M36" s="287"/>
      <c r="N36" s="287"/>
      <c r="O36" s="287"/>
      <c r="P36" s="287"/>
      <c r="Q36" s="331"/>
      <c r="S36" s="1143"/>
      <c r="T36" s="1143"/>
      <c r="U36" s="509"/>
      <c r="V36" s="408"/>
      <c r="W36" s="509"/>
      <c r="X36" s="509"/>
      <c r="Y36" s="509"/>
    </row>
    <row r="37" spans="1:25" x14ac:dyDescent="0.25">
      <c r="A37" s="1065"/>
      <c r="B37" s="1065"/>
      <c r="C37" s="1065"/>
      <c r="D37" s="1065"/>
      <c r="E37" s="1065"/>
      <c r="F37" s="1065"/>
      <c r="G37" s="1065"/>
      <c r="H37" s="1065"/>
      <c r="I37" s="1065"/>
      <c r="J37" s="1065"/>
      <c r="K37" s="1065"/>
      <c r="L37" s="1065"/>
      <c r="M37" s="1065"/>
      <c r="N37" s="1065"/>
      <c r="O37" s="1065"/>
      <c r="P37" s="1065"/>
      <c r="Q37" s="1065"/>
      <c r="S37" s="1143"/>
      <c r="T37" s="1143"/>
      <c r="U37" s="509"/>
      <c r="V37" s="408"/>
      <c r="W37" s="509"/>
      <c r="X37" s="509"/>
      <c r="Y37" s="509"/>
    </row>
    <row r="38" spans="1:25" ht="9" customHeight="1" x14ac:dyDescent="0.25">
      <c r="A38" s="1065"/>
      <c r="B38" s="1065"/>
      <c r="C38" s="1065"/>
      <c r="D38" s="1065"/>
      <c r="E38" s="1065"/>
      <c r="F38" s="1065"/>
      <c r="G38" s="1065"/>
      <c r="H38" s="1065"/>
      <c r="I38" s="1065"/>
      <c r="J38" s="1065"/>
      <c r="K38" s="1065"/>
      <c r="L38" s="1065"/>
      <c r="M38" s="1065"/>
      <c r="N38" s="1065"/>
      <c r="O38" s="1065"/>
      <c r="P38" s="1065"/>
      <c r="Q38" s="1065"/>
      <c r="S38" s="1143"/>
      <c r="T38" s="1143"/>
      <c r="U38" s="748"/>
      <c r="V38" s="408"/>
      <c r="W38" s="748"/>
      <c r="X38" s="509"/>
      <c r="Y38" s="748"/>
    </row>
    <row r="39" spans="1:25" x14ac:dyDescent="0.25">
      <c r="A39" s="195"/>
      <c r="B39" s="195"/>
      <c r="C39" s="195"/>
      <c r="D39" s="195"/>
      <c r="E39" s="195"/>
      <c r="F39" s="195"/>
      <c r="G39" s="195"/>
      <c r="H39" s="195"/>
      <c r="I39" s="290"/>
      <c r="J39" s="290"/>
      <c r="K39" s="195"/>
      <c r="L39" s="195"/>
      <c r="M39" s="195"/>
      <c r="N39" s="195"/>
      <c r="O39" s="195"/>
      <c r="P39" s="195"/>
      <c r="Q39" s="443"/>
      <c r="S39" s="1143"/>
      <c r="T39" s="1143"/>
      <c r="U39" s="747"/>
      <c r="V39" s="408"/>
      <c r="W39" s="747"/>
      <c r="X39" s="509"/>
      <c r="Y39" s="747"/>
    </row>
    <row r="40" spans="1:25" ht="15" customHeight="1" x14ac:dyDescent="0.25">
      <c r="A40" s="330" t="s">
        <v>205</v>
      </c>
      <c r="B40" s="1154"/>
      <c r="C40" s="1154"/>
      <c r="D40" s="1154"/>
      <c r="E40" s="1154"/>
      <c r="F40" s="1154"/>
      <c r="G40" s="1154"/>
      <c r="H40" s="1154"/>
      <c r="I40" s="1154"/>
      <c r="J40" s="1154"/>
      <c r="K40" s="295"/>
      <c r="L40" s="295"/>
      <c r="M40" s="295"/>
      <c r="N40" s="295"/>
      <c r="O40" s="295"/>
      <c r="P40" s="295"/>
      <c r="Q40" s="295"/>
      <c r="S40" s="407"/>
      <c r="T40" s="407"/>
      <c r="U40" s="747"/>
      <c r="V40" s="408"/>
      <c r="W40" s="747"/>
      <c r="X40" s="509"/>
      <c r="Y40" s="747"/>
    </row>
    <row r="41" spans="1:25" ht="23.25" customHeight="1" x14ac:dyDescent="0.25">
      <c r="A41" s="330" t="s">
        <v>3</v>
      </c>
      <c r="B41" s="1155"/>
      <c r="C41" s="1155"/>
      <c r="D41" s="1155"/>
      <c r="E41" s="1155"/>
      <c r="F41" s="1155"/>
      <c r="G41" s="16"/>
      <c r="H41" s="296" t="s">
        <v>103</v>
      </c>
      <c r="I41" s="371">
        <f>Input!$C$9</f>
        <v>2023</v>
      </c>
      <c r="J41" s="296" t="s">
        <v>103</v>
      </c>
      <c r="K41" s="6">
        <f>I41-1</f>
        <v>2022</v>
      </c>
      <c r="L41" s="4"/>
      <c r="M41" s="16" t="s">
        <v>331</v>
      </c>
      <c r="O41" s="175"/>
      <c r="P41" s="175"/>
      <c r="Q41" s="16" t="s">
        <v>14</v>
      </c>
      <c r="S41" s="1143"/>
      <c r="T41" s="1143"/>
      <c r="U41" s="1162"/>
      <c r="V41" s="1162"/>
      <c r="W41" s="1162"/>
      <c r="X41" s="1162"/>
      <c r="Y41" s="1162"/>
    </row>
    <row r="42" spans="1:25" ht="15.75" customHeight="1" x14ac:dyDescent="0.25">
      <c r="A42" s="746" t="s">
        <v>332</v>
      </c>
      <c r="B42" s="175"/>
      <c r="C42" s="175"/>
      <c r="D42" s="175"/>
      <c r="E42" s="175"/>
      <c r="F42" s="175"/>
      <c r="G42" s="177" t="s">
        <v>9</v>
      </c>
      <c r="H42" s="4"/>
      <c r="I42" s="754"/>
      <c r="J42" s="4"/>
      <c r="K42" s="754"/>
      <c r="L42" s="4"/>
      <c r="M42" s="766" t="str">
        <f>IF(AND(K42= "",I42=""),"",IF(I42="","",IF(I42&lt;K42,12,IF(K42="",12,24))))</f>
        <v/>
      </c>
      <c r="N42" s="175"/>
      <c r="O42" s="175"/>
      <c r="P42" s="175"/>
      <c r="Q42" s="755" t="str">
        <f>IF(M42="","",IF(O65="x","",IF(M42=12,I42/12,(I42+K42)/24)))</f>
        <v/>
      </c>
      <c r="S42" s="170"/>
      <c r="T42" s="170"/>
      <c r="U42" s="170"/>
      <c r="V42" s="170"/>
      <c r="W42" s="170"/>
      <c r="X42" s="170"/>
      <c r="Y42" s="170"/>
    </row>
    <row r="43" spans="1:25" ht="15" customHeight="1" x14ac:dyDescent="0.25">
      <c r="A43" s="1143" t="s">
        <v>314</v>
      </c>
      <c r="B43" s="1143"/>
      <c r="C43" s="1143"/>
      <c r="D43" s="1143"/>
      <c r="E43" s="1143"/>
      <c r="F43" s="1151" t="s">
        <v>9</v>
      </c>
      <c r="G43" s="1151"/>
      <c r="H43" s="1151"/>
      <c r="I43" s="209"/>
      <c r="J43" s="308"/>
      <c r="K43" s="209"/>
      <c r="L43" s="279"/>
      <c r="M43" s="288" t="str">
        <f>IF(AND(K43="",I43=""),"",IF(I43="","",IF(I43&lt;K43,12,IF(K43="",12,24))))</f>
        <v/>
      </c>
      <c r="N43" s="9"/>
      <c r="O43" s="9"/>
      <c r="P43" s="9"/>
      <c r="Q43" s="756" t="str">
        <f>IF(M43="","",IF(O65="x","",IF(M43=12,I43/12,(I43+K43)/24)))</f>
        <v/>
      </c>
      <c r="S43" s="170"/>
      <c r="T43" s="170"/>
      <c r="U43" s="1114"/>
      <c r="V43" s="1114"/>
      <c r="W43" s="1114"/>
      <c r="X43" s="1114"/>
      <c r="Y43" s="1114"/>
    </row>
    <row r="44" spans="1:25" x14ac:dyDescent="0.25">
      <c r="A44" s="1143" t="s">
        <v>344</v>
      </c>
      <c r="B44" s="1143"/>
      <c r="C44" s="1143"/>
      <c r="D44" s="261"/>
      <c r="E44" s="261"/>
      <c r="F44" s="1151" t="s">
        <v>11</v>
      </c>
      <c r="G44" s="1151"/>
      <c r="H44" s="1151"/>
      <c r="I44" s="210"/>
      <c r="J44" s="308"/>
      <c r="K44" s="210"/>
      <c r="L44" s="279"/>
      <c r="M44" s="9"/>
      <c r="N44" s="9"/>
      <c r="O44" s="9"/>
      <c r="P44" s="9"/>
      <c r="Q44" s="314"/>
      <c r="S44" s="170"/>
      <c r="T44" s="170"/>
      <c r="U44" s="509"/>
      <c r="V44" s="509"/>
      <c r="W44" s="509"/>
      <c r="X44" s="509"/>
      <c r="Y44" s="509"/>
    </row>
    <row r="45" spans="1:25" x14ac:dyDescent="0.25">
      <c r="A45" s="1143" t="s">
        <v>345</v>
      </c>
      <c r="B45" s="1143"/>
      <c r="C45" s="1143"/>
      <c r="D45" s="261"/>
      <c r="E45" s="261"/>
      <c r="F45" s="1151" t="s">
        <v>11</v>
      </c>
      <c r="G45" s="1151"/>
      <c r="H45" s="1151"/>
      <c r="I45" s="210"/>
      <c r="J45" s="308"/>
      <c r="K45" s="210"/>
      <c r="L45" s="279"/>
      <c r="M45" s="9"/>
      <c r="N45" s="9"/>
      <c r="O45" s="9"/>
      <c r="P45" s="9"/>
      <c r="Q45" s="314"/>
      <c r="S45" s="1143"/>
      <c r="T45" s="1143"/>
      <c r="U45" s="509"/>
      <c r="V45" s="408"/>
      <c r="W45" s="509"/>
      <c r="X45" s="749"/>
      <c r="Y45" s="509"/>
    </row>
    <row r="46" spans="1:25" x14ac:dyDescent="0.25">
      <c r="A46" s="1143" t="s">
        <v>319</v>
      </c>
      <c r="B46" s="1143"/>
      <c r="C46" s="1143"/>
      <c r="D46" s="261"/>
      <c r="E46" s="261"/>
      <c r="F46" s="1151" t="s">
        <v>11</v>
      </c>
      <c r="G46" s="1151"/>
      <c r="H46" s="1151"/>
      <c r="I46" s="210"/>
      <c r="J46" s="308"/>
      <c r="K46" s="210"/>
      <c r="L46" s="279"/>
      <c r="M46" s="9"/>
      <c r="N46" s="9"/>
      <c r="O46" s="9"/>
      <c r="P46" s="9"/>
      <c r="Q46" s="314"/>
      <c r="S46" s="1143"/>
      <c r="T46" s="1143"/>
      <c r="U46" s="408"/>
      <c r="V46" s="5"/>
      <c r="W46" s="408"/>
      <c r="X46" s="508"/>
      <c r="Y46" s="408"/>
    </row>
    <row r="47" spans="1:25" x14ac:dyDescent="0.25">
      <c r="A47" s="1143" t="s">
        <v>342</v>
      </c>
      <c r="B47" s="1143"/>
      <c r="C47" s="1143"/>
      <c r="D47" s="1143"/>
      <c r="E47" s="1143"/>
      <c r="F47" s="1151" t="s">
        <v>194</v>
      </c>
      <c r="G47" s="1151"/>
      <c r="H47" s="1151"/>
      <c r="I47" s="210"/>
      <c r="J47" s="308"/>
      <c r="K47" s="210"/>
      <c r="L47" s="279"/>
      <c r="M47" s="9"/>
      <c r="N47" s="9"/>
      <c r="O47" s="9"/>
      <c r="P47" s="9"/>
      <c r="Q47" s="314"/>
      <c r="S47" s="1143"/>
      <c r="T47" s="1143"/>
      <c r="U47" s="408"/>
      <c r="V47" s="5"/>
      <c r="W47" s="408"/>
      <c r="X47" s="508"/>
      <c r="Y47" s="408"/>
    </row>
    <row r="48" spans="1:25" x14ac:dyDescent="0.25">
      <c r="A48" s="1143" t="s">
        <v>346</v>
      </c>
      <c r="B48" s="1143"/>
      <c r="C48" s="1143"/>
      <c r="D48" s="1143"/>
      <c r="E48" s="1143"/>
      <c r="F48" s="1151" t="s">
        <v>194</v>
      </c>
      <c r="G48" s="1151"/>
      <c r="H48" s="1151"/>
      <c r="I48" s="210"/>
      <c r="J48" s="308"/>
      <c r="K48" s="210"/>
      <c r="L48" s="279"/>
      <c r="M48" s="177"/>
      <c r="N48" s="9"/>
      <c r="O48" s="9"/>
      <c r="P48" s="9"/>
      <c r="Q48" s="177"/>
      <c r="S48" s="8"/>
      <c r="T48" s="8"/>
      <c r="U48" s="408"/>
      <c r="V48" s="5"/>
      <c r="W48" s="408"/>
      <c r="X48" s="508"/>
      <c r="Y48" s="408"/>
    </row>
    <row r="49" spans="1:25" x14ac:dyDescent="0.25">
      <c r="A49" s="1143" t="s">
        <v>347</v>
      </c>
      <c r="B49" s="1143"/>
      <c r="C49" s="1143"/>
      <c r="D49" s="1143"/>
      <c r="E49" s="1143"/>
      <c r="F49" s="1151" t="s">
        <v>11</v>
      </c>
      <c r="G49" s="1151"/>
      <c r="H49" s="1151"/>
      <c r="I49" s="210"/>
      <c r="J49" s="308"/>
      <c r="K49" s="210"/>
      <c r="L49" s="279"/>
      <c r="M49" s="9"/>
      <c r="N49" s="9"/>
      <c r="O49" s="9"/>
      <c r="P49" s="9"/>
      <c r="Q49" s="271"/>
      <c r="S49" s="1143"/>
      <c r="T49" s="1143"/>
      <c r="U49" s="408"/>
      <c r="V49" s="5"/>
      <c r="W49" s="408"/>
      <c r="X49" s="508"/>
      <c r="Y49" s="408"/>
    </row>
    <row r="50" spans="1:25" ht="15.75" thickBot="1" x14ac:dyDescent="0.3">
      <c r="A50" s="8"/>
      <c r="B50" s="1064" t="s">
        <v>114</v>
      </c>
      <c r="C50" s="1064"/>
      <c r="D50" s="1064"/>
      <c r="E50" s="1064"/>
      <c r="F50" s="1064"/>
      <c r="G50" s="1064"/>
      <c r="H50" s="262"/>
      <c r="I50" s="318" t="str">
        <f>IF(SUM(I43:I49)=0,"",SUM(I43:I49))</f>
        <v/>
      </c>
      <c r="J50" s="14"/>
      <c r="K50" s="318" t="str">
        <f>IF(SUM(K43:K49)=0,"",SUM(K43:K49))</f>
        <v/>
      </c>
      <c r="L50" s="15"/>
      <c r="M50" s="11"/>
      <c r="N50" s="11"/>
      <c r="O50" s="11"/>
      <c r="P50" s="11"/>
      <c r="Q50" s="314"/>
      <c r="S50" s="1143"/>
      <c r="T50" s="1143"/>
      <c r="U50" s="408"/>
      <c r="V50" s="5"/>
      <c r="W50" s="408"/>
      <c r="X50" s="508"/>
      <c r="Y50" s="408"/>
    </row>
    <row r="51" spans="1:25" ht="15.75" thickTop="1" x14ac:dyDescent="0.25">
      <c r="A51" s="1143" t="s">
        <v>117</v>
      </c>
      <c r="B51" s="1143"/>
      <c r="C51" s="1143"/>
      <c r="D51" s="1143"/>
      <c r="E51" s="1143"/>
      <c r="F51" s="1143"/>
      <c r="G51" s="1143"/>
      <c r="H51" s="1143"/>
      <c r="I51" s="1143"/>
      <c r="J51" s="1143"/>
      <c r="K51" s="1143"/>
      <c r="L51" s="15"/>
      <c r="M51" s="11"/>
      <c r="N51" s="11"/>
      <c r="O51" s="11"/>
      <c r="P51" s="11"/>
      <c r="Q51" s="314"/>
      <c r="S51" s="1143"/>
      <c r="T51" s="1143"/>
      <c r="U51" s="408"/>
      <c r="V51" s="5"/>
      <c r="W51" s="408"/>
      <c r="X51" s="508"/>
      <c r="Y51" s="408"/>
    </row>
    <row r="52" spans="1:25" ht="15" customHeight="1" x14ac:dyDescent="0.25">
      <c r="A52" s="1160" t="s">
        <v>87</v>
      </c>
      <c r="B52" s="1131"/>
      <c r="C52" s="274"/>
      <c r="D52" s="1160"/>
      <c r="E52" s="1160"/>
      <c r="F52" s="1160"/>
      <c r="G52" s="1160"/>
      <c r="H52" s="1160" t="s">
        <v>137</v>
      </c>
      <c r="I52" s="1160"/>
      <c r="J52" s="1160"/>
      <c r="K52" s="1160"/>
      <c r="L52" s="274"/>
      <c r="M52" s="1160" t="s">
        <v>116</v>
      </c>
      <c r="N52" s="1160"/>
      <c r="O52" s="1160"/>
      <c r="P52" s="1160"/>
      <c r="Q52" s="1160"/>
    </row>
    <row r="53" spans="1:25" x14ac:dyDescent="0.25">
      <c r="A53" s="1131"/>
      <c r="B53" s="1131"/>
      <c r="C53" s="315"/>
      <c r="D53" s="1160"/>
      <c r="E53" s="1160"/>
      <c r="F53" s="1160"/>
      <c r="G53" s="1160"/>
      <c r="H53" s="1160"/>
      <c r="I53" s="1160"/>
      <c r="J53" s="1160"/>
      <c r="K53" s="1160"/>
      <c r="L53" s="274"/>
      <c r="M53" s="1160"/>
      <c r="N53" s="1160"/>
      <c r="O53" s="1160"/>
      <c r="P53" s="1160"/>
      <c r="Q53" s="1160"/>
    </row>
    <row r="54" spans="1:25" x14ac:dyDescent="0.25">
      <c r="A54" s="1143" t="s">
        <v>322</v>
      </c>
      <c r="B54" s="1143"/>
      <c r="C54" s="1143"/>
      <c r="D54" s="1143"/>
      <c r="E54" s="1143"/>
      <c r="F54" s="1151" t="s">
        <v>11</v>
      </c>
      <c r="G54" s="1151"/>
      <c r="H54" s="1151"/>
      <c r="I54" s="209"/>
      <c r="J54" s="14"/>
      <c r="K54" s="209"/>
      <c r="L54" s="15"/>
      <c r="M54" s="11"/>
      <c r="N54" s="11"/>
      <c r="O54" s="11"/>
      <c r="P54" s="11"/>
      <c r="Q54" s="314"/>
    </row>
    <row r="55" spans="1:25" x14ac:dyDescent="0.25">
      <c r="A55" s="1143" t="s">
        <v>323</v>
      </c>
      <c r="B55" s="1143"/>
      <c r="C55" s="1143"/>
      <c r="D55" s="1143"/>
      <c r="E55" s="1143"/>
      <c r="F55" s="1151" t="s">
        <v>11</v>
      </c>
      <c r="G55" s="1151"/>
      <c r="H55" s="1151"/>
      <c r="I55" s="210"/>
      <c r="J55" s="14"/>
      <c r="K55" s="210"/>
      <c r="L55" s="15"/>
      <c r="M55" s="11"/>
      <c r="N55" s="11"/>
      <c r="O55" s="11"/>
      <c r="P55" s="11"/>
      <c r="Q55" s="314"/>
    </row>
    <row r="56" spans="1:25" x14ac:dyDescent="0.25">
      <c r="A56" s="1143" t="s">
        <v>348</v>
      </c>
      <c r="B56" s="1143"/>
      <c r="C56" s="1143"/>
      <c r="D56" s="1143"/>
      <c r="E56" s="1143"/>
      <c r="F56" s="1151" t="s">
        <v>194</v>
      </c>
      <c r="G56" s="1151"/>
      <c r="H56" s="1151"/>
      <c r="I56" s="210"/>
      <c r="J56" s="14"/>
      <c r="K56" s="210"/>
      <c r="L56" s="15"/>
      <c r="M56" s="1143"/>
      <c r="N56" s="1143"/>
      <c r="O56" s="1143"/>
      <c r="P56" s="1143"/>
      <c r="Q56" s="1143"/>
    </row>
    <row r="57" spans="1:25" x14ac:dyDescent="0.25">
      <c r="A57" s="1143" t="s">
        <v>325</v>
      </c>
      <c r="B57" s="1143"/>
      <c r="C57" s="1143"/>
      <c r="D57" s="1143"/>
      <c r="E57" s="1143"/>
      <c r="F57" s="1151" t="s">
        <v>194</v>
      </c>
      <c r="G57" s="1151"/>
      <c r="H57" s="1151"/>
      <c r="I57" s="210"/>
      <c r="J57" s="14"/>
      <c r="K57" s="210"/>
      <c r="L57" s="15"/>
      <c r="M57" s="11"/>
      <c r="N57" s="11"/>
      <c r="O57" s="11"/>
      <c r="P57" s="11"/>
      <c r="Q57" s="314"/>
    </row>
    <row r="58" spans="1:25" ht="15" customHeight="1" x14ac:dyDescent="0.25">
      <c r="A58" s="1143" t="s">
        <v>326</v>
      </c>
      <c r="B58" s="1143"/>
      <c r="C58" s="1143"/>
      <c r="D58" s="1143"/>
      <c r="E58" s="1143"/>
      <c r="F58" s="1151" t="s">
        <v>194</v>
      </c>
      <c r="G58" s="1151"/>
      <c r="H58" s="1151"/>
      <c r="I58" s="210"/>
      <c r="J58" s="14"/>
      <c r="K58" s="210"/>
      <c r="L58" s="15"/>
      <c r="M58" s="11"/>
      <c r="N58" s="11"/>
      <c r="O58" s="1146" t="s">
        <v>265</v>
      </c>
      <c r="P58" s="11"/>
      <c r="Q58" s="314"/>
    </row>
    <row r="59" spans="1:25" x14ac:dyDescent="0.25">
      <c r="A59" s="1143" t="s">
        <v>327</v>
      </c>
      <c r="B59" s="1143"/>
      <c r="C59" s="1143"/>
      <c r="D59" s="1143"/>
      <c r="E59" s="1143"/>
      <c r="F59" s="1151" t="s">
        <v>195</v>
      </c>
      <c r="G59" s="1151"/>
      <c r="H59" s="1151"/>
      <c r="I59" s="210"/>
      <c r="J59" s="14"/>
      <c r="K59" s="210"/>
      <c r="L59" s="15"/>
      <c r="M59" s="11"/>
      <c r="N59" s="11"/>
      <c r="O59" s="1146"/>
      <c r="P59" s="11"/>
      <c r="Q59" s="314"/>
    </row>
    <row r="60" spans="1:25" x14ac:dyDescent="0.25">
      <c r="A60" s="1143" t="s">
        <v>316</v>
      </c>
      <c r="B60" s="1143"/>
      <c r="C60" s="1143"/>
      <c r="D60" s="1143"/>
      <c r="E60" s="1143"/>
      <c r="F60" s="1151" t="s">
        <v>195</v>
      </c>
      <c r="G60" s="1151"/>
      <c r="H60" s="1151"/>
      <c r="I60" s="210"/>
      <c r="J60" s="14"/>
      <c r="K60" s="209"/>
      <c r="L60" s="15"/>
      <c r="M60" s="11"/>
      <c r="N60" s="11"/>
      <c r="O60" s="1146"/>
      <c r="P60" s="11"/>
      <c r="Q60" s="314"/>
    </row>
    <row r="61" spans="1:25" x14ac:dyDescent="0.25">
      <c r="A61" s="8" t="s">
        <v>115</v>
      </c>
      <c r="B61" s="262"/>
      <c r="C61" s="262"/>
      <c r="D61" s="262"/>
      <c r="E61" s="262"/>
      <c r="F61" s="1151" t="s">
        <v>11</v>
      </c>
      <c r="G61" s="1151"/>
      <c r="H61" s="1151"/>
      <c r="I61" s="209"/>
      <c r="J61" s="14"/>
      <c r="K61" s="210"/>
      <c r="L61" s="15"/>
      <c r="M61" s="14" t="str">
        <f>IF(SUM(M53:M60)=0,"",SUM(M53:M60))</f>
        <v/>
      </c>
      <c r="N61" s="11"/>
      <c r="O61" s="1146"/>
      <c r="P61" s="11"/>
      <c r="Q61" s="314"/>
    </row>
    <row r="62" spans="1:25" x14ac:dyDescent="0.25">
      <c r="A62" s="1064" t="s">
        <v>118</v>
      </c>
      <c r="B62" s="1064"/>
      <c r="C62" s="1064"/>
      <c r="D62" s="1064"/>
      <c r="E62" s="1064"/>
      <c r="F62" s="1151" t="s">
        <v>12</v>
      </c>
      <c r="G62" s="1151"/>
      <c r="H62" s="1151"/>
      <c r="I62" s="319" t="str">
        <f>IF(SUM(I54:I61)=0,"",SUM(I54:I61))</f>
        <v/>
      </c>
      <c r="J62" s="14"/>
      <c r="K62" s="319" t="str">
        <f>IF(SUM(K54:K61)=0,"",SUM(K54:K61))</f>
        <v/>
      </c>
      <c r="L62" s="15"/>
      <c r="M62" s="11"/>
      <c r="N62" s="11"/>
      <c r="O62" s="1146"/>
      <c r="P62" s="11"/>
      <c r="Q62" s="314"/>
    </row>
    <row r="63" spans="1:25" x14ac:dyDescent="0.25">
      <c r="A63" s="1064" t="s">
        <v>88</v>
      </c>
      <c r="B63" s="1064"/>
      <c r="C63" s="1064"/>
      <c r="D63" s="1064"/>
      <c r="E63" s="1064"/>
      <c r="F63" s="1151" t="s">
        <v>13</v>
      </c>
      <c r="G63" s="1151"/>
      <c r="H63" s="1151"/>
      <c r="I63" s="320"/>
      <c r="J63" s="346"/>
      <c r="K63" s="320"/>
      <c r="L63" s="15"/>
      <c r="M63" s="21" t="s">
        <v>109</v>
      </c>
      <c r="N63" s="9"/>
      <c r="O63" s="1146"/>
      <c r="P63" s="9"/>
      <c r="Q63" s="21" t="s">
        <v>111</v>
      </c>
    </row>
    <row r="64" spans="1:25" ht="15.75" thickBot="1" x14ac:dyDescent="0.3">
      <c r="A64" s="1064" t="s">
        <v>25</v>
      </c>
      <c r="B64" s="1064"/>
      <c r="C64" s="1064"/>
      <c r="D64" s="1064"/>
      <c r="E64" s="1064"/>
      <c r="F64" s="1151" t="s">
        <v>12</v>
      </c>
      <c r="G64" s="1151"/>
      <c r="H64" s="1151"/>
      <c r="I64" s="321" t="str">
        <f>IF(I62="","",I62*I63)</f>
        <v/>
      </c>
      <c r="J64" s="370"/>
      <c r="K64" s="321" t="str">
        <f>IF(K62="","",K62*K63)</f>
        <v/>
      </c>
      <c r="L64" s="15"/>
      <c r="M64" s="11" t="s">
        <v>110</v>
      </c>
      <c r="N64" s="9"/>
      <c r="O64" s="1147"/>
      <c r="P64" s="9"/>
      <c r="Q64" s="271" t="s">
        <v>68</v>
      </c>
    </row>
    <row r="65" spans="1:17" ht="15.75" thickBot="1" x14ac:dyDescent="0.3">
      <c r="A65" s="1064" t="s">
        <v>1</v>
      </c>
      <c r="B65" s="1064"/>
      <c r="C65" s="1064"/>
      <c r="D65" s="1064"/>
      <c r="E65" s="1064"/>
      <c r="F65" s="1064"/>
      <c r="G65" s="1064"/>
      <c r="H65" s="262"/>
      <c r="I65" s="318" t="str">
        <f>IF(SUM(I50,I64)=0,"",(SUM(I50,I64)))</f>
        <v/>
      </c>
      <c r="J65" s="14"/>
      <c r="K65" s="318" t="str">
        <f>IF(SUM(K50,K64)=0,"",(SUM(K50,K64)))</f>
        <v/>
      </c>
      <c r="L65" s="15"/>
      <c r="M65" s="288" t="str">
        <f>IF(AND(K65="",I65=""),"",IF(I65="","",IF(I65&lt;K65,12,IF(K65="",12,24))))</f>
        <v/>
      </c>
      <c r="N65" s="11"/>
      <c r="O65" s="563"/>
      <c r="P65" s="11"/>
      <c r="Q65" s="610" t="str">
        <f>IF(M65="","",IF(O65="x","",IF(M65=12,I65/12,(I65+K65)/24)))</f>
        <v/>
      </c>
    </row>
    <row r="66" spans="1:17" ht="15.75" thickTop="1" x14ac:dyDescent="0.25">
      <c r="A66" s="262" t="s">
        <v>405</v>
      </c>
      <c r="B66" s="262"/>
      <c r="C66" s="262"/>
      <c r="D66" s="262"/>
      <c r="E66" s="262"/>
      <c r="F66" s="262"/>
      <c r="G66" s="262"/>
      <c r="H66" s="262"/>
      <c r="I66" s="539" t="e">
        <f>SUM(I65-I42-I43)</f>
        <v>#VALUE!</v>
      </c>
      <c r="J66" s="14"/>
      <c r="K66" s="539" t="e">
        <f>SUM(K65-K42-K43)</f>
        <v>#VALUE!</v>
      </c>
      <c r="L66" s="15"/>
      <c r="M66" s="9"/>
      <c r="N66" s="11"/>
      <c r="O66" s="778"/>
      <c r="P66" s="11"/>
      <c r="Q66" s="540"/>
    </row>
    <row r="67" spans="1:17" x14ac:dyDescent="0.25">
      <c r="A67" s="8"/>
      <c r="B67" s="262"/>
      <c r="C67" s="262"/>
      <c r="D67" s="262"/>
      <c r="E67" s="262"/>
      <c r="F67" s="1159" t="s">
        <v>125</v>
      </c>
      <c r="G67" s="1159"/>
      <c r="H67" s="1159"/>
      <c r="I67" s="1159"/>
      <c r="J67" s="1159"/>
      <c r="K67" s="1159"/>
      <c r="L67" s="1159"/>
      <c r="M67" s="1159"/>
      <c r="N67" s="1159"/>
      <c r="O67" s="1159"/>
      <c r="P67" s="1159"/>
      <c r="Q67" s="1159"/>
    </row>
    <row r="68" spans="1:17" x14ac:dyDescent="0.25">
      <c r="A68" s="5" t="s">
        <v>34</v>
      </c>
      <c r="B68" s="1064" t="s">
        <v>74</v>
      </c>
      <c r="C68" s="1064"/>
      <c r="D68" s="1064"/>
      <c r="E68" s="1064"/>
      <c r="F68" s="1064"/>
      <c r="G68" s="1064"/>
      <c r="H68" s="1064"/>
      <c r="I68" s="312"/>
      <c r="J68" s="316"/>
      <c r="K68" s="312"/>
      <c r="L68" s="311"/>
      <c r="M68" s="287"/>
      <c r="N68" s="287"/>
      <c r="O68" s="287"/>
      <c r="P68" s="287"/>
      <c r="Q68" s="331"/>
    </row>
    <row r="69" spans="1:17" ht="17.25" customHeight="1" x14ac:dyDescent="0.25">
      <c r="A69" s="1163"/>
      <c r="B69" s="1065"/>
      <c r="C69" s="1065"/>
      <c r="D69" s="1065"/>
      <c r="E69" s="1065"/>
      <c r="F69" s="1065"/>
      <c r="G69" s="1065"/>
      <c r="H69" s="1065"/>
      <c r="I69" s="1065"/>
      <c r="J69" s="1065"/>
      <c r="K69" s="1065"/>
      <c r="L69" s="1065"/>
      <c r="M69" s="1065"/>
      <c r="N69" s="1065"/>
      <c r="O69" s="1065"/>
      <c r="P69" s="1065"/>
      <c r="Q69" s="1065"/>
    </row>
    <row r="70" spans="1:17" ht="12" customHeight="1" x14ac:dyDescent="0.25">
      <c r="A70" s="1065"/>
      <c r="B70" s="1065"/>
      <c r="C70" s="1065"/>
      <c r="D70" s="1065"/>
      <c r="E70" s="1065"/>
      <c r="F70" s="1065"/>
      <c r="G70" s="1065"/>
      <c r="H70" s="1065"/>
      <c r="I70" s="1065"/>
      <c r="J70" s="1065"/>
      <c r="K70" s="1065"/>
      <c r="L70" s="1065"/>
      <c r="M70" s="1065"/>
      <c r="N70" s="1065"/>
      <c r="O70" s="1065"/>
      <c r="P70" s="1065"/>
      <c r="Q70" s="1065"/>
    </row>
    <row r="71" spans="1:17" x14ac:dyDescent="0.25">
      <c r="A71" s="195"/>
      <c r="B71" s="195"/>
      <c r="C71" s="195"/>
      <c r="D71" s="195"/>
      <c r="E71" s="195"/>
      <c r="F71" s="195"/>
      <c r="G71" s="195"/>
      <c r="H71" s="195"/>
      <c r="I71" s="290"/>
      <c r="J71" s="290"/>
      <c r="K71" s="195"/>
      <c r="L71" s="195"/>
      <c r="M71" s="195"/>
      <c r="N71" s="195"/>
      <c r="O71" s="195"/>
      <c r="P71" s="195"/>
      <c r="Q71" s="443"/>
    </row>
    <row r="72" spans="1:17" ht="15.75" customHeight="1" x14ac:dyDescent="0.25">
      <c r="A72" s="330" t="s">
        <v>205</v>
      </c>
      <c r="B72" s="1154"/>
      <c r="C72" s="1154"/>
      <c r="D72" s="1154"/>
      <c r="E72" s="1154"/>
      <c r="F72" s="1154"/>
      <c r="G72" s="1154"/>
      <c r="H72" s="1154"/>
      <c r="I72" s="1154"/>
      <c r="J72" s="1154"/>
      <c r="K72" s="295"/>
      <c r="L72" s="295"/>
      <c r="M72" s="295"/>
      <c r="N72" s="295"/>
      <c r="O72" s="295"/>
      <c r="P72" s="295"/>
      <c r="Q72" s="295"/>
    </row>
    <row r="73" spans="1:17" ht="18.75" customHeight="1" x14ac:dyDescent="0.25">
      <c r="A73" s="330" t="s">
        <v>3</v>
      </c>
      <c r="B73" s="1155"/>
      <c r="C73" s="1155"/>
      <c r="D73" s="1155"/>
      <c r="E73" s="1155"/>
      <c r="F73" s="1155"/>
      <c r="G73" s="16"/>
      <c r="H73" s="296" t="s">
        <v>103</v>
      </c>
      <c r="I73" s="371">
        <f>Input!$C$9</f>
        <v>2023</v>
      </c>
      <c r="J73" s="296" t="s">
        <v>103</v>
      </c>
      <c r="K73" s="6">
        <f>I73-1</f>
        <v>2022</v>
      </c>
      <c r="L73" s="4"/>
      <c r="M73" s="16" t="s">
        <v>331</v>
      </c>
      <c r="O73" s="175"/>
      <c r="P73" s="175"/>
      <c r="Q73" s="16" t="s">
        <v>14</v>
      </c>
    </row>
    <row r="74" spans="1:17" ht="15" customHeight="1" x14ac:dyDescent="0.25">
      <c r="A74" s="746" t="s">
        <v>332</v>
      </c>
      <c r="B74" s="175"/>
      <c r="C74" s="175"/>
      <c r="D74" s="175"/>
      <c r="E74" s="175"/>
      <c r="F74" s="175"/>
      <c r="G74" s="177" t="s">
        <v>9</v>
      </c>
      <c r="H74" s="4"/>
      <c r="I74" s="754"/>
      <c r="J74" s="4"/>
      <c r="K74" s="754"/>
      <c r="L74" s="4"/>
      <c r="M74" s="766" t="str">
        <f>IF(AND(K74= "",I74=""),"",IF(I74="","",IF(I74&lt;K74,12,IF(K74="",12,24))))</f>
        <v/>
      </c>
      <c r="N74" s="175"/>
      <c r="O74" s="175"/>
      <c r="P74" s="175"/>
      <c r="Q74" s="755" t="str">
        <f>IF(M74="","",IF(O97="x","",IF(M74=12,I74/12,(I74+K74)/24)))</f>
        <v/>
      </c>
    </row>
    <row r="75" spans="1:17" x14ac:dyDescent="0.25">
      <c r="A75" s="1143" t="s">
        <v>314</v>
      </c>
      <c r="B75" s="1143"/>
      <c r="C75" s="1143"/>
      <c r="D75" s="1143"/>
      <c r="E75" s="1143"/>
      <c r="F75" s="1151" t="s">
        <v>9</v>
      </c>
      <c r="G75" s="1151"/>
      <c r="H75" s="1151"/>
      <c r="I75" s="209"/>
      <c r="J75" s="308"/>
      <c r="K75" s="209"/>
      <c r="L75" s="279"/>
      <c r="M75" s="288" t="str">
        <f>IF(AND(K75="",I75=""),"",IF(I75="","",IF(I75&lt;K75,12,IF(K75="",12,24))))</f>
        <v/>
      </c>
      <c r="N75" s="9"/>
      <c r="O75" s="9"/>
      <c r="P75" s="9"/>
      <c r="Q75" s="756" t="str">
        <f>IF(M75="","",IF(O97="x","",IF(M75=12,I75/12,(I75+K75)/24)))</f>
        <v/>
      </c>
    </row>
    <row r="76" spans="1:17" x14ac:dyDescent="0.25">
      <c r="A76" s="1143" t="s">
        <v>344</v>
      </c>
      <c r="B76" s="1143"/>
      <c r="C76" s="1143"/>
      <c r="D76" s="261"/>
      <c r="E76" s="261"/>
      <c r="F76" s="1151" t="s">
        <v>11</v>
      </c>
      <c r="G76" s="1151"/>
      <c r="H76" s="1151"/>
      <c r="I76" s="210"/>
      <c r="J76" s="308"/>
      <c r="K76" s="210"/>
      <c r="L76" s="279"/>
      <c r="M76" s="9"/>
      <c r="N76" s="9"/>
      <c r="O76" s="9"/>
      <c r="P76" s="9"/>
      <c r="Q76" s="314"/>
    </row>
    <row r="77" spans="1:17" x14ac:dyDescent="0.25">
      <c r="A77" s="1143" t="s">
        <v>345</v>
      </c>
      <c r="B77" s="1143"/>
      <c r="C77" s="1143"/>
      <c r="D77" s="261"/>
      <c r="E77" s="261"/>
      <c r="F77" s="1151" t="s">
        <v>11</v>
      </c>
      <c r="G77" s="1151"/>
      <c r="H77" s="1151"/>
      <c r="I77" s="210"/>
      <c r="J77" s="308"/>
      <c r="K77" s="210"/>
      <c r="L77" s="279"/>
      <c r="M77" s="9"/>
      <c r="N77" s="9"/>
      <c r="O77" s="9"/>
      <c r="P77" s="9"/>
      <c r="Q77" s="314"/>
    </row>
    <row r="78" spans="1:17" x14ac:dyDescent="0.25">
      <c r="A78" s="1143" t="s">
        <v>319</v>
      </c>
      <c r="B78" s="1143"/>
      <c r="C78" s="1143"/>
      <c r="D78" s="261"/>
      <c r="E78" s="261"/>
      <c r="F78" s="1151" t="s">
        <v>11</v>
      </c>
      <c r="G78" s="1151"/>
      <c r="H78" s="1151"/>
      <c r="I78" s="210"/>
      <c r="J78" s="308"/>
      <c r="K78" s="210"/>
      <c r="L78" s="279"/>
      <c r="M78" s="9"/>
      <c r="N78" s="9"/>
      <c r="O78" s="9"/>
      <c r="P78" s="9"/>
      <c r="Q78" s="314"/>
    </row>
    <row r="79" spans="1:17" x14ac:dyDescent="0.25">
      <c r="A79" s="1143" t="s">
        <v>342</v>
      </c>
      <c r="B79" s="1143"/>
      <c r="C79" s="1143"/>
      <c r="D79" s="1143"/>
      <c r="E79" s="1143"/>
      <c r="F79" s="1151" t="s">
        <v>194</v>
      </c>
      <c r="G79" s="1151"/>
      <c r="H79" s="1151"/>
      <c r="I79" s="210"/>
      <c r="J79" s="308"/>
      <c r="K79" s="210"/>
      <c r="L79" s="279"/>
      <c r="M79" s="9"/>
      <c r="N79" s="9"/>
      <c r="O79" s="9"/>
      <c r="P79" s="9"/>
      <c r="Q79" s="314"/>
    </row>
    <row r="80" spans="1:17" x14ac:dyDescent="0.25">
      <c r="A80" s="1143" t="s">
        <v>346</v>
      </c>
      <c r="B80" s="1143"/>
      <c r="C80" s="1143"/>
      <c r="D80" s="1143"/>
      <c r="E80" s="1143"/>
      <c r="F80" s="1151" t="s">
        <v>194</v>
      </c>
      <c r="G80" s="1151"/>
      <c r="H80" s="1151"/>
      <c r="I80" s="210"/>
      <c r="J80" s="308"/>
      <c r="K80" s="210"/>
      <c r="L80" s="279"/>
      <c r="M80" s="177"/>
      <c r="N80" s="9"/>
      <c r="O80" s="9"/>
      <c r="P80" s="9"/>
      <c r="Q80" s="177"/>
    </row>
    <row r="81" spans="1:17" x14ac:dyDescent="0.25">
      <c r="A81" s="1143" t="s">
        <v>347</v>
      </c>
      <c r="B81" s="1143"/>
      <c r="C81" s="1143"/>
      <c r="D81" s="1143"/>
      <c r="E81" s="1143"/>
      <c r="F81" s="1151" t="s">
        <v>11</v>
      </c>
      <c r="G81" s="1151"/>
      <c r="H81" s="1151"/>
      <c r="I81" s="210"/>
      <c r="J81" s="308"/>
      <c r="K81" s="210"/>
      <c r="L81" s="279"/>
      <c r="M81" s="9"/>
      <c r="N81" s="9"/>
      <c r="O81" s="9"/>
      <c r="P81" s="9"/>
      <c r="Q81" s="271"/>
    </row>
    <row r="82" spans="1:17" ht="15.75" thickBot="1" x14ac:dyDescent="0.3">
      <c r="A82" s="8"/>
      <c r="B82" s="1064" t="s">
        <v>114</v>
      </c>
      <c r="C82" s="1064"/>
      <c r="D82" s="1064"/>
      <c r="E82" s="1064"/>
      <c r="F82" s="1064"/>
      <c r="G82" s="1064"/>
      <c r="H82" s="262"/>
      <c r="I82" s="318" t="str">
        <f>IF(SUM(I75:I81)=0,"",SUM(I75:I81))</f>
        <v/>
      </c>
      <c r="J82" s="14"/>
      <c r="K82" s="318" t="str">
        <f>IF(SUM(K75:K81)=0,"",SUM(K75:K81))</f>
        <v/>
      </c>
      <c r="L82" s="15"/>
      <c r="M82" s="11"/>
      <c r="N82" s="11"/>
      <c r="O82" s="11"/>
      <c r="P82" s="11"/>
      <c r="Q82" s="314"/>
    </row>
    <row r="83" spans="1:17" ht="15.75" thickTop="1" x14ac:dyDescent="0.25">
      <c r="A83" s="1143" t="s">
        <v>117</v>
      </c>
      <c r="B83" s="1143"/>
      <c r="C83" s="1143"/>
      <c r="D83" s="1143"/>
      <c r="E83" s="1143"/>
      <c r="F83" s="1143"/>
      <c r="G83" s="1143"/>
      <c r="H83" s="1143"/>
      <c r="I83" s="1143"/>
      <c r="J83" s="1143"/>
      <c r="K83" s="1143"/>
      <c r="L83" s="15"/>
      <c r="M83" s="11"/>
      <c r="N83" s="11"/>
      <c r="O83" s="11"/>
      <c r="P83" s="11"/>
      <c r="Q83" s="314"/>
    </row>
    <row r="84" spans="1:17" x14ac:dyDescent="0.25">
      <c r="A84" s="1160" t="s">
        <v>87</v>
      </c>
      <c r="B84" s="1131"/>
      <c r="C84" s="274"/>
      <c r="D84" s="1160"/>
      <c r="E84" s="1160"/>
      <c r="F84" s="1160"/>
      <c r="G84" s="1160"/>
      <c r="H84" s="1160" t="s">
        <v>137</v>
      </c>
      <c r="I84" s="1160"/>
      <c r="J84" s="1160"/>
      <c r="K84" s="1160"/>
      <c r="L84" s="274"/>
      <c r="M84" s="1160" t="s">
        <v>116</v>
      </c>
      <c r="N84" s="1160"/>
      <c r="O84" s="1160"/>
      <c r="P84" s="1160"/>
      <c r="Q84" s="1160"/>
    </row>
    <row r="85" spans="1:17" x14ac:dyDescent="0.25">
      <c r="A85" s="1131"/>
      <c r="B85" s="1131"/>
      <c r="C85" s="315"/>
      <c r="D85" s="1160"/>
      <c r="E85" s="1160"/>
      <c r="F85" s="1160"/>
      <c r="G85" s="1160"/>
      <c r="H85" s="1160"/>
      <c r="I85" s="1160"/>
      <c r="J85" s="1160"/>
      <c r="K85" s="1160"/>
      <c r="L85" s="274"/>
      <c r="M85" s="1160"/>
      <c r="N85" s="1160"/>
      <c r="O85" s="1160"/>
      <c r="P85" s="1160"/>
      <c r="Q85" s="1160"/>
    </row>
    <row r="86" spans="1:17" x14ac:dyDescent="0.25">
      <c r="A86" s="1143" t="s">
        <v>322</v>
      </c>
      <c r="B86" s="1143"/>
      <c r="C86" s="1143"/>
      <c r="D86" s="1143"/>
      <c r="E86" s="1143"/>
      <c r="F86" s="1151" t="s">
        <v>11</v>
      </c>
      <c r="G86" s="1151"/>
      <c r="H86" s="1151"/>
      <c r="I86" s="209"/>
      <c r="J86" s="14"/>
      <c r="K86" s="209"/>
      <c r="L86" s="15"/>
      <c r="M86" s="11"/>
      <c r="N86" s="11"/>
      <c r="O86" s="11"/>
      <c r="P86" s="11"/>
      <c r="Q86" s="314"/>
    </row>
    <row r="87" spans="1:17" x14ac:dyDescent="0.25">
      <c r="A87" s="1143" t="s">
        <v>323</v>
      </c>
      <c r="B87" s="1143"/>
      <c r="C87" s="1143"/>
      <c r="D87" s="1143"/>
      <c r="E87" s="1143"/>
      <c r="F87" s="1151" t="s">
        <v>11</v>
      </c>
      <c r="G87" s="1151"/>
      <c r="H87" s="1151"/>
      <c r="I87" s="210"/>
      <c r="J87" s="14"/>
      <c r="K87" s="210"/>
      <c r="L87" s="15"/>
      <c r="M87" s="11"/>
      <c r="N87" s="11"/>
      <c r="O87" s="11"/>
      <c r="P87" s="11"/>
      <c r="Q87" s="314"/>
    </row>
    <row r="88" spans="1:17" x14ac:dyDescent="0.25">
      <c r="A88" s="1143" t="s">
        <v>348</v>
      </c>
      <c r="B88" s="1143"/>
      <c r="C88" s="1143"/>
      <c r="D88" s="1143"/>
      <c r="E88" s="1143"/>
      <c r="F88" s="1151" t="s">
        <v>194</v>
      </c>
      <c r="G88" s="1151"/>
      <c r="H88" s="1151"/>
      <c r="I88" s="210"/>
      <c r="J88" s="14"/>
      <c r="K88" s="210"/>
      <c r="L88" s="15"/>
      <c r="M88" s="1143"/>
      <c r="N88" s="1143"/>
      <c r="O88" s="1143"/>
      <c r="P88" s="1143"/>
      <c r="Q88" s="1143"/>
    </row>
    <row r="89" spans="1:17" x14ac:dyDescent="0.25">
      <c r="A89" s="1143" t="s">
        <v>325</v>
      </c>
      <c r="B89" s="1143"/>
      <c r="C89" s="1143"/>
      <c r="D89" s="1143"/>
      <c r="E89" s="1143"/>
      <c r="F89" s="1151" t="s">
        <v>194</v>
      </c>
      <c r="G89" s="1151"/>
      <c r="H89" s="1151"/>
      <c r="I89" s="210"/>
      <c r="J89" s="14"/>
      <c r="K89" s="210"/>
      <c r="L89" s="15"/>
      <c r="M89" s="11"/>
      <c r="N89" s="11"/>
      <c r="O89" s="11"/>
      <c r="P89" s="11"/>
      <c r="Q89" s="314"/>
    </row>
    <row r="90" spans="1:17" x14ac:dyDescent="0.25">
      <c r="A90" s="1143" t="s">
        <v>326</v>
      </c>
      <c r="B90" s="1143"/>
      <c r="C90" s="1143"/>
      <c r="D90" s="1143"/>
      <c r="E90" s="1143"/>
      <c r="F90" s="1151" t="s">
        <v>194</v>
      </c>
      <c r="G90" s="1151"/>
      <c r="H90" s="1151"/>
      <c r="I90" s="210"/>
      <c r="J90" s="14"/>
      <c r="K90" s="210"/>
      <c r="L90" s="15"/>
      <c r="M90" s="11"/>
      <c r="N90" s="11"/>
      <c r="O90" s="1146" t="s">
        <v>265</v>
      </c>
      <c r="P90" s="11"/>
      <c r="Q90" s="314"/>
    </row>
    <row r="91" spans="1:17" x14ac:dyDescent="0.25">
      <c r="A91" s="1143" t="s">
        <v>327</v>
      </c>
      <c r="B91" s="1143"/>
      <c r="C91" s="1143"/>
      <c r="D91" s="1143"/>
      <c r="E91" s="1143"/>
      <c r="F91" s="1151" t="s">
        <v>195</v>
      </c>
      <c r="G91" s="1151"/>
      <c r="H91" s="1151"/>
      <c r="I91" s="210"/>
      <c r="J91" s="14"/>
      <c r="K91" s="210"/>
      <c r="L91" s="15"/>
      <c r="M91" s="11"/>
      <c r="N91" s="11"/>
      <c r="O91" s="1146"/>
      <c r="P91" s="11"/>
      <c r="Q91" s="314"/>
    </row>
    <row r="92" spans="1:17" x14ac:dyDescent="0.25">
      <c r="A92" s="1143" t="s">
        <v>316</v>
      </c>
      <c r="B92" s="1143"/>
      <c r="C92" s="1143"/>
      <c r="D92" s="1143"/>
      <c r="E92" s="1143"/>
      <c r="F92" s="1151" t="s">
        <v>195</v>
      </c>
      <c r="G92" s="1151"/>
      <c r="H92" s="1151"/>
      <c r="I92" s="210"/>
      <c r="J92" s="14"/>
      <c r="K92" s="209"/>
      <c r="L92" s="15"/>
      <c r="M92" s="11"/>
      <c r="N92" s="11"/>
      <c r="O92" s="1146"/>
      <c r="P92" s="11"/>
      <c r="Q92" s="314"/>
    </row>
    <row r="93" spans="1:17" x14ac:dyDescent="0.25">
      <c r="A93" s="8" t="s">
        <v>115</v>
      </c>
      <c r="B93" s="262"/>
      <c r="C93" s="262"/>
      <c r="D93" s="262"/>
      <c r="E93" s="262"/>
      <c r="F93" s="1151" t="s">
        <v>11</v>
      </c>
      <c r="G93" s="1151"/>
      <c r="H93" s="1151"/>
      <c r="I93" s="209"/>
      <c r="J93" s="14"/>
      <c r="K93" s="210"/>
      <c r="L93" s="15"/>
      <c r="M93" s="14" t="str">
        <f>IF(SUM(M85:M92)=0,"",SUM(M85:M92))</f>
        <v/>
      </c>
      <c r="N93" s="11"/>
      <c r="O93" s="1146"/>
      <c r="P93" s="11"/>
      <c r="Q93" s="314"/>
    </row>
    <row r="94" spans="1:17" x14ac:dyDescent="0.25">
      <c r="A94" s="1064" t="s">
        <v>118</v>
      </c>
      <c r="B94" s="1064"/>
      <c r="C94" s="1064"/>
      <c r="D94" s="1064"/>
      <c r="E94" s="1064"/>
      <c r="F94" s="1151" t="s">
        <v>12</v>
      </c>
      <c r="G94" s="1151"/>
      <c r="H94" s="1151"/>
      <c r="I94" s="319" t="str">
        <f>IF(SUM(I86:I93)=0,"",SUM(I86:I93))</f>
        <v/>
      </c>
      <c r="J94" s="14"/>
      <c r="K94" s="319" t="str">
        <f>IF(SUM(K86:K93)=0,"",SUM(K86:K93))</f>
        <v/>
      </c>
      <c r="L94" s="15"/>
      <c r="M94" s="11"/>
      <c r="N94" s="11"/>
      <c r="O94" s="1146"/>
      <c r="P94" s="11"/>
      <c r="Q94" s="314"/>
    </row>
    <row r="95" spans="1:17" x14ac:dyDescent="0.25">
      <c r="A95" s="1064" t="s">
        <v>88</v>
      </c>
      <c r="B95" s="1064"/>
      <c r="C95" s="1064"/>
      <c r="D95" s="1064"/>
      <c r="E95" s="1064"/>
      <c r="F95" s="1151" t="s">
        <v>13</v>
      </c>
      <c r="G95" s="1151"/>
      <c r="H95" s="1151"/>
      <c r="I95" s="320"/>
      <c r="J95" s="346"/>
      <c r="K95" s="320"/>
      <c r="L95" s="15"/>
      <c r="M95" s="21" t="s">
        <v>109</v>
      </c>
      <c r="N95" s="9"/>
      <c r="O95" s="1146"/>
      <c r="P95" s="9"/>
      <c r="Q95" s="21" t="s">
        <v>111</v>
      </c>
    </row>
    <row r="96" spans="1:17" ht="15.75" thickBot="1" x14ac:dyDescent="0.3">
      <c r="A96" s="1064" t="s">
        <v>25</v>
      </c>
      <c r="B96" s="1064"/>
      <c r="C96" s="1064"/>
      <c r="D96" s="1064"/>
      <c r="E96" s="1064"/>
      <c r="F96" s="1151" t="s">
        <v>12</v>
      </c>
      <c r="G96" s="1151"/>
      <c r="H96" s="1151"/>
      <c r="I96" s="321" t="str">
        <f>IF(I94="","",I94*I95)</f>
        <v/>
      </c>
      <c r="J96" s="370"/>
      <c r="K96" s="321" t="str">
        <f>IF(K94="","",K94*K95)</f>
        <v/>
      </c>
      <c r="L96" s="15"/>
      <c r="M96" s="11" t="s">
        <v>110</v>
      </c>
      <c r="N96" s="9"/>
      <c r="O96" s="1147"/>
      <c r="P96" s="9"/>
      <c r="Q96" s="271" t="s">
        <v>68</v>
      </c>
    </row>
    <row r="97" spans="1:17" ht="15.75" thickBot="1" x14ac:dyDescent="0.3">
      <c r="A97" s="1064" t="s">
        <v>1</v>
      </c>
      <c r="B97" s="1064"/>
      <c r="C97" s="1064"/>
      <c r="D97" s="1064"/>
      <c r="E97" s="1064"/>
      <c r="F97" s="1064"/>
      <c r="G97" s="1064"/>
      <c r="H97" s="262"/>
      <c r="I97" s="318" t="str">
        <f>IF(SUM(I82,I96)=0,"",(SUM(I82,I96)))</f>
        <v/>
      </c>
      <c r="J97" s="14"/>
      <c r="K97" s="318" t="str">
        <f>IF(SUM(K82,K96)=0,"",(SUM(K82,K96)))</f>
        <v/>
      </c>
      <c r="L97" s="15"/>
      <c r="M97" s="288" t="str">
        <f>IF(AND(K97="",I97=""),"",IF(I97="","",IF(I97&lt;K97,12,IF(K97="",12,24))))</f>
        <v/>
      </c>
      <c r="N97" s="11"/>
      <c r="O97" s="563"/>
      <c r="P97" s="11"/>
      <c r="Q97" s="610" t="str">
        <f>IF(M97="","",IF(O97="x","",IF(M97=12,I97/12,(I97+K97)/24)))</f>
        <v/>
      </c>
    </row>
    <row r="98" spans="1:17" ht="15.75" thickTop="1" x14ac:dyDescent="0.25">
      <c r="A98" s="262" t="s">
        <v>405</v>
      </c>
      <c r="B98" s="262"/>
      <c r="C98" s="262"/>
      <c r="D98" s="262"/>
      <c r="E98" s="262"/>
      <c r="F98" s="262"/>
      <c r="G98" s="262"/>
      <c r="H98" s="262"/>
      <c r="I98" s="539" t="e">
        <f>SUM(I97-I74-I75)</f>
        <v>#VALUE!</v>
      </c>
      <c r="J98" s="14"/>
      <c r="K98" s="539" t="e">
        <f>SUM(K97-K74-K75)</f>
        <v>#VALUE!</v>
      </c>
      <c r="L98" s="15"/>
      <c r="M98" s="9"/>
      <c r="N98" s="11"/>
      <c r="O98" s="778"/>
      <c r="P98" s="11"/>
      <c r="Q98" s="540"/>
    </row>
    <row r="99" spans="1:17" x14ac:dyDescent="0.25">
      <c r="A99" s="8"/>
      <c r="B99" s="262"/>
      <c r="C99" s="262"/>
      <c r="D99" s="262"/>
      <c r="E99" s="262"/>
      <c r="F99" s="1159" t="s">
        <v>125</v>
      </c>
      <c r="G99" s="1159"/>
      <c r="H99" s="1159"/>
      <c r="I99" s="1159"/>
      <c r="J99" s="1159"/>
      <c r="K99" s="1159"/>
      <c r="L99" s="1159"/>
      <c r="M99" s="1159"/>
      <c r="N99" s="1159"/>
      <c r="O99" s="1159"/>
      <c r="P99" s="1159"/>
      <c r="Q99" s="1159"/>
    </row>
    <row r="100" spans="1:17" x14ac:dyDescent="0.25">
      <c r="A100" s="5" t="s">
        <v>34</v>
      </c>
      <c r="B100" s="1064" t="s">
        <v>74</v>
      </c>
      <c r="C100" s="1064"/>
      <c r="D100" s="1064"/>
      <c r="E100" s="1064"/>
      <c r="F100" s="1064"/>
      <c r="G100" s="1064"/>
      <c r="H100" s="1064"/>
      <c r="I100" s="312"/>
      <c r="J100" s="316"/>
      <c r="K100" s="312"/>
      <c r="L100" s="311"/>
      <c r="M100" s="287"/>
      <c r="N100" s="287"/>
      <c r="O100" s="287"/>
      <c r="P100" s="287"/>
      <c r="Q100" s="331"/>
    </row>
    <row r="101" spans="1:17" x14ac:dyDescent="0.25">
      <c r="A101" s="1065"/>
      <c r="B101" s="1065"/>
      <c r="C101" s="1065"/>
      <c r="D101" s="1065"/>
      <c r="E101" s="1065"/>
      <c r="F101" s="1065"/>
      <c r="G101" s="1065"/>
      <c r="H101" s="1065"/>
      <c r="I101" s="1065"/>
      <c r="J101" s="1065"/>
      <c r="K101" s="1065"/>
      <c r="L101" s="1065"/>
      <c r="M101" s="1065"/>
      <c r="N101" s="1065"/>
      <c r="O101" s="1065"/>
      <c r="P101" s="1065"/>
      <c r="Q101" s="1065"/>
    </row>
    <row r="102" spans="1:17" x14ac:dyDescent="0.25">
      <c r="A102" s="1065"/>
      <c r="B102" s="1065"/>
      <c r="C102" s="1065"/>
      <c r="D102" s="1065"/>
      <c r="E102" s="1065"/>
      <c r="F102" s="1065"/>
      <c r="G102" s="1065"/>
      <c r="H102" s="1065"/>
      <c r="I102" s="1065"/>
      <c r="J102" s="1065"/>
      <c r="K102" s="1065"/>
      <c r="L102" s="1065"/>
      <c r="M102" s="1065"/>
      <c r="N102" s="1065"/>
      <c r="O102" s="1065"/>
      <c r="P102" s="1065"/>
      <c r="Q102" s="1065"/>
    </row>
    <row r="103" spans="1:17" x14ac:dyDescent="0.25">
      <c r="A103" s="195"/>
      <c r="B103" s="195"/>
      <c r="C103" s="195"/>
      <c r="D103" s="195"/>
      <c r="E103" s="195"/>
      <c r="F103" s="195"/>
      <c r="G103" s="195"/>
      <c r="H103" s="195"/>
      <c r="I103" s="290"/>
      <c r="J103" s="290"/>
      <c r="K103" s="195"/>
      <c r="L103" s="195"/>
      <c r="M103" s="195"/>
      <c r="N103" s="195"/>
      <c r="O103" s="195"/>
      <c r="P103" s="195"/>
      <c r="Q103" s="443"/>
    </row>
    <row r="104" spans="1:17" ht="15" customHeight="1" x14ac:dyDescent="0.25">
      <c r="A104" s="330" t="s">
        <v>205</v>
      </c>
      <c r="B104" s="1154"/>
      <c r="C104" s="1154"/>
      <c r="D104" s="1154"/>
      <c r="E104" s="1154"/>
      <c r="F104" s="1154"/>
      <c r="G104" s="1154"/>
      <c r="H104" s="1154"/>
      <c r="I104" s="1154"/>
      <c r="J104" s="1154"/>
      <c r="K104" s="295"/>
      <c r="L104" s="295"/>
      <c r="M104" s="295"/>
      <c r="N104" s="295"/>
      <c r="O104" s="295"/>
      <c r="P104" s="295"/>
      <c r="Q104" s="295"/>
    </row>
    <row r="105" spans="1:17" ht="21.75" customHeight="1" x14ac:dyDescent="0.25">
      <c r="A105" s="330" t="s">
        <v>3</v>
      </c>
      <c r="B105" s="1155"/>
      <c r="C105" s="1155"/>
      <c r="D105" s="1155"/>
      <c r="E105" s="1155"/>
      <c r="F105" s="1155"/>
      <c r="G105" s="16"/>
      <c r="H105" s="296" t="s">
        <v>103</v>
      </c>
      <c r="I105" s="371">
        <f>Input!$C$9</f>
        <v>2023</v>
      </c>
      <c r="J105" s="296" t="s">
        <v>103</v>
      </c>
      <c r="K105" s="6">
        <f>I105-1</f>
        <v>2022</v>
      </c>
      <c r="L105" s="4"/>
      <c r="M105" s="16" t="s">
        <v>331</v>
      </c>
      <c r="O105" s="175"/>
      <c r="P105" s="175"/>
      <c r="Q105" s="16" t="s">
        <v>14</v>
      </c>
    </row>
    <row r="106" spans="1:17" ht="15" customHeight="1" x14ac:dyDescent="0.25">
      <c r="A106" s="746" t="s">
        <v>332</v>
      </c>
      <c r="B106" s="175"/>
      <c r="C106" s="175"/>
      <c r="D106" s="175"/>
      <c r="E106" s="175"/>
      <c r="F106" s="175"/>
      <c r="G106" s="177" t="s">
        <v>9</v>
      </c>
      <c r="H106" s="4"/>
      <c r="I106" s="754"/>
      <c r="J106" s="4"/>
      <c r="K106" s="754"/>
      <c r="L106" s="4"/>
      <c r="M106" s="766" t="str">
        <f>IF(AND(K106= "",I106=""),"",IF(I106="","",IF(I106&lt;K106,12,IF(K106="",12,24))))</f>
        <v/>
      </c>
      <c r="N106" s="175"/>
      <c r="O106" s="175"/>
      <c r="P106" s="175"/>
      <c r="Q106" s="755" t="str">
        <f>IF(M106="","",IF(O129="x","",IF(M106=12,I106/12,(I106+K106)/24)))</f>
        <v/>
      </c>
    </row>
    <row r="107" spans="1:17" x14ac:dyDescent="0.25">
      <c r="A107" s="1143" t="s">
        <v>314</v>
      </c>
      <c r="B107" s="1143"/>
      <c r="C107" s="1143"/>
      <c r="D107" s="1143"/>
      <c r="E107" s="1143"/>
      <c r="F107" s="1151" t="s">
        <v>9</v>
      </c>
      <c r="G107" s="1151"/>
      <c r="H107" s="1151"/>
      <c r="I107" s="209"/>
      <c r="J107" s="308"/>
      <c r="K107" s="209"/>
      <c r="L107" s="279"/>
      <c r="M107" s="753" t="str">
        <f>IF(AND(K107="",I107=""),"",IF(I107="","",IF(I107&lt;K107,12,IF(K107="",12,24))))</f>
        <v/>
      </c>
      <c r="N107" s="9"/>
      <c r="O107" s="9"/>
      <c r="P107" s="9"/>
      <c r="Q107" s="756" t="str">
        <f>IF(M107="","",IF(O129="x","",IF(M107=12,I107/12,(I107+K107)/24)))</f>
        <v/>
      </c>
    </row>
    <row r="108" spans="1:17" x14ac:dyDescent="0.25">
      <c r="A108" s="1143" t="s">
        <v>349</v>
      </c>
      <c r="B108" s="1143"/>
      <c r="C108" s="1143"/>
      <c r="D108" s="261"/>
      <c r="E108" s="261"/>
      <c r="F108" s="1151" t="s">
        <v>11</v>
      </c>
      <c r="G108" s="1151"/>
      <c r="H108" s="1151"/>
      <c r="I108" s="210"/>
      <c r="J108" s="308"/>
      <c r="K108" s="210"/>
      <c r="L108" s="279"/>
      <c r="M108" s="9"/>
      <c r="N108" s="9"/>
      <c r="O108" s="9"/>
      <c r="P108" s="9"/>
      <c r="Q108" s="314"/>
    </row>
    <row r="109" spans="1:17" x14ac:dyDescent="0.25">
      <c r="A109" s="1143" t="s">
        <v>345</v>
      </c>
      <c r="B109" s="1143"/>
      <c r="C109" s="1143"/>
      <c r="D109" s="261"/>
      <c r="E109" s="261"/>
      <c r="F109" s="1151" t="s">
        <v>11</v>
      </c>
      <c r="G109" s="1151"/>
      <c r="H109" s="1151"/>
      <c r="I109" s="210"/>
      <c r="J109" s="308"/>
      <c r="K109" s="210"/>
      <c r="L109" s="279"/>
      <c r="M109" s="9"/>
      <c r="N109" s="9"/>
      <c r="O109" s="9"/>
      <c r="P109" s="9"/>
      <c r="Q109" s="314"/>
    </row>
    <row r="110" spans="1:17" x14ac:dyDescent="0.25">
      <c r="A110" s="1143" t="s">
        <v>319</v>
      </c>
      <c r="B110" s="1143"/>
      <c r="C110" s="1143"/>
      <c r="D110" s="261"/>
      <c r="E110" s="261"/>
      <c r="F110" s="1151" t="s">
        <v>11</v>
      </c>
      <c r="G110" s="1151"/>
      <c r="H110" s="1151"/>
      <c r="I110" s="210"/>
      <c r="J110" s="308"/>
      <c r="K110" s="210"/>
      <c r="L110" s="279"/>
      <c r="M110" s="9"/>
      <c r="N110" s="9"/>
      <c r="O110" s="9"/>
      <c r="P110" s="9"/>
      <c r="Q110" s="314"/>
    </row>
    <row r="111" spans="1:17" x14ac:dyDescent="0.25">
      <c r="A111" s="1143" t="s">
        <v>342</v>
      </c>
      <c r="B111" s="1143"/>
      <c r="C111" s="1143"/>
      <c r="D111" s="1143"/>
      <c r="E111" s="1143"/>
      <c r="F111" s="1151" t="s">
        <v>194</v>
      </c>
      <c r="G111" s="1151"/>
      <c r="H111" s="1151"/>
      <c r="I111" s="210"/>
      <c r="J111" s="308"/>
      <c r="K111" s="210"/>
      <c r="L111" s="279"/>
      <c r="M111" s="9"/>
      <c r="N111" s="9"/>
      <c r="O111" s="9"/>
      <c r="P111" s="9"/>
      <c r="Q111" s="314"/>
    </row>
    <row r="112" spans="1:17" x14ac:dyDescent="0.25">
      <c r="A112" s="1143" t="s">
        <v>346</v>
      </c>
      <c r="B112" s="1143"/>
      <c r="C112" s="1143"/>
      <c r="D112" s="1143"/>
      <c r="E112" s="1143"/>
      <c r="F112" s="1151" t="s">
        <v>194</v>
      </c>
      <c r="G112" s="1151"/>
      <c r="H112" s="1151"/>
      <c r="I112" s="210"/>
      <c r="J112" s="308"/>
      <c r="K112" s="210"/>
      <c r="L112" s="279"/>
      <c r="M112" s="177"/>
      <c r="N112" s="9"/>
      <c r="O112" s="9"/>
      <c r="P112" s="9"/>
      <c r="Q112" s="177"/>
    </row>
    <row r="113" spans="1:17" x14ac:dyDescent="0.25">
      <c r="A113" s="1143" t="s">
        <v>347</v>
      </c>
      <c r="B113" s="1143"/>
      <c r="C113" s="1143"/>
      <c r="D113" s="1143"/>
      <c r="E113" s="1143"/>
      <c r="F113" s="1151" t="s">
        <v>11</v>
      </c>
      <c r="G113" s="1151"/>
      <c r="H113" s="1151"/>
      <c r="I113" s="210"/>
      <c r="J113" s="308"/>
      <c r="K113" s="210"/>
      <c r="L113" s="279"/>
      <c r="M113" s="9"/>
      <c r="N113" s="9"/>
      <c r="O113" s="9"/>
      <c r="P113" s="9"/>
      <c r="Q113" s="271"/>
    </row>
    <row r="114" spans="1:17" ht="15.75" thickBot="1" x14ac:dyDescent="0.3">
      <c r="A114" s="8"/>
      <c r="B114" s="1064" t="s">
        <v>114</v>
      </c>
      <c r="C114" s="1064"/>
      <c r="D114" s="1064"/>
      <c r="E114" s="1064"/>
      <c r="F114" s="1064"/>
      <c r="G114" s="1064"/>
      <c r="H114" s="262"/>
      <c r="I114" s="318" t="str">
        <f>IF(SUM(I107:I113)=0,"",SUM(I107:I113))</f>
        <v/>
      </c>
      <c r="J114" s="14"/>
      <c r="K114" s="318" t="str">
        <f>IF(SUM(K107:K113)=0,"",SUM(K107:K113))</f>
        <v/>
      </c>
      <c r="L114" s="15"/>
      <c r="M114" s="11"/>
      <c r="N114" s="11"/>
      <c r="O114" s="11"/>
      <c r="P114" s="11"/>
      <c r="Q114" s="314"/>
    </row>
    <row r="115" spans="1:17" ht="15.75" thickTop="1" x14ac:dyDescent="0.25">
      <c r="A115" s="1143" t="s">
        <v>117</v>
      </c>
      <c r="B115" s="1143"/>
      <c r="C115" s="1143"/>
      <c r="D115" s="1143"/>
      <c r="E115" s="1143"/>
      <c r="F115" s="1143"/>
      <c r="G115" s="1143"/>
      <c r="H115" s="1143"/>
      <c r="I115" s="1143"/>
      <c r="J115" s="1143"/>
      <c r="K115" s="1143"/>
      <c r="L115" s="15"/>
      <c r="M115" s="11"/>
      <c r="N115" s="11"/>
      <c r="O115" s="11"/>
      <c r="P115" s="11"/>
      <c r="Q115" s="314"/>
    </row>
    <row r="116" spans="1:17" x14ac:dyDescent="0.25">
      <c r="A116" s="1160" t="s">
        <v>87</v>
      </c>
      <c r="B116" s="1131"/>
      <c r="C116" s="274"/>
      <c r="D116" s="1160"/>
      <c r="E116" s="1160"/>
      <c r="F116" s="1160"/>
      <c r="G116" s="1160"/>
      <c r="H116" s="1160" t="s">
        <v>137</v>
      </c>
      <c r="I116" s="1160"/>
      <c r="J116" s="1160"/>
      <c r="K116" s="1160"/>
      <c r="L116" s="274"/>
      <c r="M116" s="1160" t="s">
        <v>116</v>
      </c>
      <c r="N116" s="1160"/>
      <c r="O116" s="1160"/>
      <c r="P116" s="1160"/>
      <c r="Q116" s="1160"/>
    </row>
    <row r="117" spans="1:17" x14ac:dyDescent="0.25">
      <c r="A117" s="1131"/>
      <c r="B117" s="1131"/>
      <c r="C117" s="315"/>
      <c r="D117" s="1160"/>
      <c r="E117" s="1160"/>
      <c r="F117" s="1160"/>
      <c r="G117" s="1160"/>
      <c r="H117" s="1160"/>
      <c r="I117" s="1160"/>
      <c r="J117" s="1160"/>
      <c r="K117" s="1160"/>
      <c r="L117" s="274"/>
      <c r="M117" s="1160"/>
      <c r="N117" s="1160"/>
      <c r="O117" s="1160"/>
      <c r="P117" s="1160"/>
      <c r="Q117" s="1160"/>
    </row>
    <row r="118" spans="1:17" x14ac:dyDescent="0.25">
      <c r="A118" s="1143" t="s">
        <v>322</v>
      </c>
      <c r="B118" s="1143"/>
      <c r="C118" s="1143"/>
      <c r="D118" s="1143"/>
      <c r="E118" s="1143"/>
      <c r="F118" s="1151" t="s">
        <v>11</v>
      </c>
      <c r="G118" s="1151"/>
      <c r="H118" s="1151"/>
      <c r="I118" s="209"/>
      <c r="J118" s="14"/>
      <c r="K118" s="209"/>
      <c r="L118" s="15"/>
      <c r="M118" s="11"/>
      <c r="N118" s="11"/>
      <c r="O118" s="11"/>
      <c r="P118" s="11"/>
      <c r="Q118" s="314"/>
    </row>
    <row r="119" spans="1:17" x14ac:dyDescent="0.25">
      <c r="A119" s="1143" t="s">
        <v>323</v>
      </c>
      <c r="B119" s="1143"/>
      <c r="C119" s="1143"/>
      <c r="D119" s="1143"/>
      <c r="E119" s="1143"/>
      <c r="F119" s="1151" t="s">
        <v>11</v>
      </c>
      <c r="G119" s="1151"/>
      <c r="H119" s="1151"/>
      <c r="I119" s="210"/>
      <c r="J119" s="14"/>
      <c r="K119" s="210"/>
      <c r="L119" s="15"/>
      <c r="M119" s="11"/>
      <c r="N119" s="11"/>
      <c r="O119" s="11"/>
      <c r="P119" s="11"/>
      <c r="Q119" s="314"/>
    </row>
    <row r="120" spans="1:17" x14ac:dyDescent="0.25">
      <c r="A120" s="1143" t="s">
        <v>348</v>
      </c>
      <c r="B120" s="1143"/>
      <c r="C120" s="1143"/>
      <c r="D120" s="1143"/>
      <c r="E120" s="1143"/>
      <c r="F120" s="1151" t="s">
        <v>194</v>
      </c>
      <c r="G120" s="1151"/>
      <c r="H120" s="1151"/>
      <c r="I120" s="210"/>
      <c r="J120" s="14"/>
      <c r="K120" s="210"/>
      <c r="L120" s="15"/>
      <c r="M120" s="1143"/>
      <c r="N120" s="1143"/>
      <c r="O120" s="1143"/>
      <c r="P120" s="1143"/>
      <c r="Q120" s="1143"/>
    </row>
    <row r="121" spans="1:17" x14ac:dyDescent="0.25">
      <c r="A121" s="1143" t="s">
        <v>325</v>
      </c>
      <c r="B121" s="1143"/>
      <c r="C121" s="1143"/>
      <c r="D121" s="1143"/>
      <c r="E121" s="1143"/>
      <c r="F121" s="1151" t="s">
        <v>194</v>
      </c>
      <c r="G121" s="1151"/>
      <c r="H121" s="1151"/>
      <c r="I121" s="210"/>
      <c r="J121" s="14"/>
      <c r="K121" s="210"/>
      <c r="L121" s="15"/>
      <c r="M121" s="11"/>
      <c r="N121" s="11"/>
      <c r="O121" s="11"/>
      <c r="P121" s="11"/>
      <c r="Q121" s="314"/>
    </row>
    <row r="122" spans="1:17" x14ac:dyDescent="0.25">
      <c r="A122" s="1143" t="s">
        <v>326</v>
      </c>
      <c r="B122" s="1143"/>
      <c r="C122" s="1143"/>
      <c r="D122" s="1143"/>
      <c r="E122" s="1143"/>
      <c r="F122" s="1151" t="s">
        <v>194</v>
      </c>
      <c r="G122" s="1151"/>
      <c r="H122" s="1151"/>
      <c r="I122" s="210"/>
      <c r="J122" s="14"/>
      <c r="K122" s="210"/>
      <c r="L122" s="15"/>
      <c r="M122" s="11"/>
      <c r="N122" s="11"/>
      <c r="O122" s="1146" t="s">
        <v>265</v>
      </c>
      <c r="P122" s="11"/>
      <c r="Q122" s="314"/>
    </row>
    <row r="123" spans="1:17" x14ac:dyDescent="0.25">
      <c r="A123" s="1143" t="s">
        <v>327</v>
      </c>
      <c r="B123" s="1143"/>
      <c r="C123" s="1143"/>
      <c r="D123" s="1143"/>
      <c r="E123" s="1143"/>
      <c r="F123" s="1151" t="s">
        <v>195</v>
      </c>
      <c r="G123" s="1151"/>
      <c r="H123" s="1151"/>
      <c r="I123" s="210"/>
      <c r="J123" s="14"/>
      <c r="K123" s="210"/>
      <c r="L123" s="15"/>
      <c r="M123" s="11"/>
      <c r="N123" s="11"/>
      <c r="O123" s="1146"/>
      <c r="P123" s="11"/>
      <c r="Q123" s="314"/>
    </row>
    <row r="124" spans="1:17" x14ac:dyDescent="0.25">
      <c r="A124" s="1143" t="s">
        <v>316</v>
      </c>
      <c r="B124" s="1143"/>
      <c r="C124" s="1143"/>
      <c r="D124" s="1143"/>
      <c r="E124" s="1143"/>
      <c r="F124" s="1151" t="s">
        <v>195</v>
      </c>
      <c r="G124" s="1151"/>
      <c r="H124" s="1151"/>
      <c r="I124" s="210"/>
      <c r="J124" s="14"/>
      <c r="K124" s="209"/>
      <c r="L124" s="15"/>
      <c r="M124" s="11"/>
      <c r="N124" s="11"/>
      <c r="O124" s="1146"/>
      <c r="P124" s="11"/>
      <c r="Q124" s="314"/>
    </row>
    <row r="125" spans="1:17" x14ac:dyDescent="0.25">
      <c r="A125" s="8" t="s">
        <v>115</v>
      </c>
      <c r="B125" s="262"/>
      <c r="C125" s="262"/>
      <c r="D125" s="262"/>
      <c r="E125" s="262"/>
      <c r="F125" s="1151" t="s">
        <v>11</v>
      </c>
      <c r="G125" s="1151"/>
      <c r="H125" s="1151"/>
      <c r="I125" s="209"/>
      <c r="J125" s="14"/>
      <c r="K125" s="210"/>
      <c r="L125" s="15"/>
      <c r="M125" s="14" t="str">
        <f>IF(SUM(M117:M124)=0,"",SUM(M117:M124))</f>
        <v/>
      </c>
      <c r="N125" s="11"/>
      <c r="O125" s="1146"/>
      <c r="P125" s="11"/>
      <c r="Q125" s="314"/>
    </row>
    <row r="126" spans="1:17" x14ac:dyDescent="0.25">
      <c r="A126" s="1064" t="s">
        <v>118</v>
      </c>
      <c r="B126" s="1064"/>
      <c r="C126" s="1064"/>
      <c r="D126" s="1064"/>
      <c r="E126" s="1064"/>
      <c r="F126" s="1151" t="s">
        <v>12</v>
      </c>
      <c r="G126" s="1151"/>
      <c r="H126" s="1151"/>
      <c r="I126" s="319" t="str">
        <f>IF(SUM(I118:I125)=0,"",SUM(I118:I125))</f>
        <v/>
      </c>
      <c r="J126" s="14"/>
      <c r="K126" s="319" t="str">
        <f>IF(SUM(K118:K125)=0,"",SUM(K118:K125))</f>
        <v/>
      </c>
      <c r="L126" s="15"/>
      <c r="M126" s="11"/>
      <c r="N126" s="11"/>
      <c r="O126" s="1146"/>
      <c r="P126" s="11"/>
      <c r="Q126" s="314"/>
    </row>
    <row r="127" spans="1:17" x14ac:dyDescent="0.25">
      <c r="A127" s="1064" t="s">
        <v>88</v>
      </c>
      <c r="B127" s="1064"/>
      <c r="C127" s="1064"/>
      <c r="D127" s="1064"/>
      <c r="E127" s="1064"/>
      <c r="F127" s="1151" t="s">
        <v>13</v>
      </c>
      <c r="G127" s="1151"/>
      <c r="H127" s="1151"/>
      <c r="I127" s="320"/>
      <c r="J127" s="346"/>
      <c r="K127" s="320"/>
      <c r="L127" s="15"/>
      <c r="M127" s="21" t="s">
        <v>109</v>
      </c>
      <c r="N127" s="9"/>
      <c r="O127" s="1146"/>
      <c r="P127" s="9"/>
      <c r="Q127" s="21" t="s">
        <v>111</v>
      </c>
    </row>
    <row r="128" spans="1:17" ht="15.75" thickBot="1" x14ac:dyDescent="0.3">
      <c r="A128" s="1064" t="s">
        <v>25</v>
      </c>
      <c r="B128" s="1064"/>
      <c r="C128" s="1064"/>
      <c r="D128" s="1064"/>
      <c r="E128" s="1064"/>
      <c r="F128" s="1151" t="s">
        <v>12</v>
      </c>
      <c r="G128" s="1151"/>
      <c r="H128" s="1151"/>
      <c r="I128" s="321" t="str">
        <f>IF(I126="","",I126*I127)</f>
        <v/>
      </c>
      <c r="J128" s="370"/>
      <c r="K128" s="321" t="str">
        <f>IF(K126="","",K126*K127)</f>
        <v/>
      </c>
      <c r="L128" s="15"/>
      <c r="M128" s="11" t="s">
        <v>110</v>
      </c>
      <c r="N128" s="9"/>
      <c r="O128" s="1147"/>
      <c r="P128" s="9"/>
      <c r="Q128" s="271" t="s">
        <v>68</v>
      </c>
    </row>
    <row r="129" spans="1:17" ht="15.75" thickBot="1" x14ac:dyDescent="0.3">
      <c r="A129" s="1064" t="s">
        <v>1</v>
      </c>
      <c r="B129" s="1064"/>
      <c r="C129" s="1064"/>
      <c r="D129" s="1064"/>
      <c r="E129" s="1064"/>
      <c r="F129" s="1064"/>
      <c r="G129" s="1064"/>
      <c r="H129" s="262"/>
      <c r="I129" s="318" t="str">
        <f>IF(SUM(I114,I128)=0,"",(SUM(I114,I128)))</f>
        <v/>
      </c>
      <c r="J129" s="14"/>
      <c r="K129" s="318" t="str">
        <f>IF(SUM(K114,K128)=0,"",(SUM(K114,K128)))</f>
        <v/>
      </c>
      <c r="L129" s="15"/>
      <c r="M129" s="288" t="str">
        <f>IF(AND(K129="",I129=""),"",IF(I129="","",IF(I129&lt;K129,12,IF(K129="",12,24))))</f>
        <v/>
      </c>
      <c r="N129" s="11"/>
      <c r="O129" s="563"/>
      <c r="P129" s="11"/>
      <c r="Q129" s="610" t="str">
        <f>IF(M129="","",IF(O129="x","",IF(M129=12,I129/12,(I129+K129)/24)))</f>
        <v/>
      </c>
    </row>
    <row r="130" spans="1:17" ht="15.75" thickTop="1" x14ac:dyDescent="0.25">
      <c r="A130" s="262" t="s">
        <v>405</v>
      </c>
      <c r="B130" s="262"/>
      <c r="C130" s="262"/>
      <c r="D130" s="262"/>
      <c r="E130" s="262"/>
      <c r="F130" s="262"/>
      <c r="G130" s="262"/>
      <c r="H130" s="262"/>
      <c r="I130" s="539" t="e">
        <f>SUM(I129-I106-I107)</f>
        <v>#VALUE!</v>
      </c>
      <c r="J130" s="14"/>
      <c r="K130" s="539" t="e">
        <f>SUM(K129-K106-K107)</f>
        <v>#VALUE!</v>
      </c>
      <c r="L130" s="15"/>
      <c r="M130" s="9"/>
      <c r="N130" s="11"/>
      <c r="O130" s="778"/>
      <c r="P130" s="11"/>
      <c r="Q130" s="540"/>
    </row>
    <row r="131" spans="1:17" x14ac:dyDescent="0.25">
      <c r="A131" s="8"/>
      <c r="B131" s="262"/>
      <c r="C131" s="262"/>
      <c r="D131" s="262"/>
      <c r="E131" s="262"/>
      <c r="F131" s="1159" t="s">
        <v>125</v>
      </c>
      <c r="G131" s="1159"/>
      <c r="H131" s="1159"/>
      <c r="I131" s="1159"/>
      <c r="J131" s="1159"/>
      <c r="K131" s="1159"/>
      <c r="L131" s="1159"/>
      <c r="M131" s="1159"/>
      <c r="N131" s="1159"/>
      <c r="O131" s="1159"/>
      <c r="P131" s="1159"/>
      <c r="Q131" s="1159"/>
    </row>
    <row r="132" spans="1:17" x14ac:dyDescent="0.25">
      <c r="A132" s="5" t="s">
        <v>34</v>
      </c>
      <c r="B132" s="1064" t="s">
        <v>74</v>
      </c>
      <c r="C132" s="1064"/>
      <c r="D132" s="1064"/>
      <c r="E132" s="1064"/>
      <c r="F132" s="1064"/>
      <c r="G132" s="1064"/>
      <c r="H132" s="1064"/>
      <c r="I132" s="312"/>
      <c r="J132" s="316"/>
      <c r="K132" s="312"/>
      <c r="L132" s="311"/>
      <c r="M132" s="287"/>
      <c r="N132" s="287"/>
      <c r="O132" s="287"/>
      <c r="P132" s="287"/>
      <c r="Q132" s="331"/>
    </row>
    <row r="133" spans="1:17" x14ac:dyDescent="0.25">
      <c r="A133" s="1065"/>
      <c r="B133" s="1065"/>
      <c r="C133" s="1065"/>
      <c r="D133" s="1065"/>
      <c r="E133" s="1065"/>
      <c r="F133" s="1065"/>
      <c r="G133" s="1065"/>
      <c r="H133" s="1065"/>
      <c r="I133" s="1065"/>
      <c r="J133" s="1065"/>
      <c r="K133" s="1065"/>
      <c r="L133" s="1065"/>
      <c r="M133" s="1065"/>
      <c r="N133" s="1065"/>
      <c r="O133" s="1065"/>
      <c r="P133" s="1065"/>
      <c r="Q133" s="1065"/>
    </row>
    <row r="134" spans="1:17" x14ac:dyDescent="0.25">
      <c r="A134" s="1065"/>
      <c r="B134" s="1065"/>
      <c r="C134" s="1065"/>
      <c r="D134" s="1065"/>
      <c r="E134" s="1065"/>
      <c r="F134" s="1065"/>
      <c r="G134" s="1065"/>
      <c r="H134" s="1065"/>
      <c r="I134" s="1065"/>
      <c r="J134" s="1065"/>
      <c r="K134" s="1065"/>
      <c r="L134" s="1065"/>
      <c r="M134" s="1065"/>
      <c r="N134" s="1065"/>
      <c r="O134" s="1065"/>
      <c r="P134" s="1065"/>
      <c r="Q134" s="1065"/>
    </row>
    <row r="135" spans="1:17" x14ac:dyDescent="0.25">
      <c r="A135" s="195"/>
      <c r="B135" s="195"/>
      <c r="C135" s="195"/>
      <c r="D135" s="195"/>
      <c r="E135" s="195"/>
      <c r="F135" s="195"/>
      <c r="G135" s="195"/>
      <c r="H135" s="195"/>
      <c r="I135" s="290"/>
      <c r="J135" s="290"/>
      <c r="K135" s="195"/>
      <c r="L135" s="195"/>
      <c r="M135" s="195"/>
      <c r="N135" s="195"/>
      <c r="O135" s="195"/>
      <c r="P135" s="195"/>
      <c r="Q135" s="443"/>
    </row>
    <row r="136" spans="1:17" ht="15" customHeight="1" x14ac:dyDescent="0.25">
      <c r="A136" s="330" t="s">
        <v>205</v>
      </c>
      <c r="B136" s="1154"/>
      <c r="C136" s="1154"/>
      <c r="D136" s="1154"/>
      <c r="E136" s="1154"/>
      <c r="F136" s="1154"/>
      <c r="G136" s="1154"/>
      <c r="H136" s="1154"/>
      <c r="I136" s="1154"/>
      <c r="J136" s="1154"/>
      <c r="K136" s="295"/>
      <c r="L136" s="295"/>
      <c r="M136" s="295"/>
      <c r="N136" s="295"/>
      <c r="O136" s="295"/>
      <c r="P136" s="295"/>
      <c r="Q136" s="295"/>
    </row>
    <row r="137" spans="1:17" ht="24.75" customHeight="1" x14ac:dyDescent="0.25">
      <c r="A137" s="330" t="s">
        <v>3</v>
      </c>
      <c r="B137" s="1155"/>
      <c r="C137" s="1155"/>
      <c r="D137" s="1155"/>
      <c r="E137" s="1155"/>
      <c r="F137" s="1155"/>
      <c r="G137" s="16"/>
      <c r="H137" s="296" t="s">
        <v>103</v>
      </c>
      <c r="I137" s="371">
        <f>Input!$C$9</f>
        <v>2023</v>
      </c>
      <c r="J137" s="296" t="s">
        <v>103</v>
      </c>
      <c r="K137" s="6">
        <f>I137-1</f>
        <v>2022</v>
      </c>
      <c r="L137" s="4"/>
      <c r="M137" s="16" t="s">
        <v>331</v>
      </c>
      <c r="O137" s="175"/>
      <c r="P137" s="175"/>
      <c r="Q137" s="16" t="s">
        <v>14</v>
      </c>
    </row>
    <row r="138" spans="1:17" ht="15" customHeight="1" x14ac:dyDescent="0.25">
      <c r="A138" s="746" t="s">
        <v>332</v>
      </c>
      <c r="B138" s="175"/>
      <c r="C138" s="175"/>
      <c r="D138" s="175"/>
      <c r="E138" s="175"/>
      <c r="F138" s="175"/>
      <c r="G138" s="177" t="s">
        <v>9</v>
      </c>
      <c r="H138" s="4"/>
      <c r="I138" s="754"/>
      <c r="J138" s="4"/>
      <c r="K138" s="754"/>
      <c r="L138" s="4"/>
      <c r="M138" s="766" t="str">
        <f>IF(AND(K138= "",I138=""),"",IF(I138="","",IF(I138&lt;K138,12,IF(K138="",12,24))))</f>
        <v/>
      </c>
      <c r="N138" s="175"/>
      <c r="O138" s="175"/>
      <c r="P138" s="175"/>
      <c r="Q138" s="755" t="str">
        <f>IF(M138="","",IF(O161="x","",IF(M138=12,I138/12,(I138+K138)/24)))</f>
        <v/>
      </c>
    </row>
    <row r="139" spans="1:17" x14ac:dyDescent="0.25">
      <c r="A139" s="1143" t="s">
        <v>314</v>
      </c>
      <c r="B139" s="1143"/>
      <c r="C139" s="1143"/>
      <c r="D139" s="1143"/>
      <c r="E139" s="1143"/>
      <c r="F139" s="1151" t="s">
        <v>9</v>
      </c>
      <c r="G139" s="1151"/>
      <c r="H139" s="1151"/>
      <c r="I139" s="209"/>
      <c r="J139" s="308"/>
      <c r="K139" s="209"/>
      <c r="L139" s="279"/>
      <c r="M139" s="753" t="str">
        <f>IF(AND(K139="",I139=""),"",IF(I139="","",IF(I139&lt;K139,12,IF(K139="",12,24))))</f>
        <v/>
      </c>
      <c r="N139" s="9"/>
      <c r="O139" s="9"/>
      <c r="P139" s="9"/>
      <c r="Q139" s="756" t="str">
        <f>IF(M139="","",IF(O161="x","",IF(M139=12,I139/12,(I139+K139)/24)))</f>
        <v/>
      </c>
    </row>
    <row r="140" spans="1:17" x14ac:dyDescent="0.25">
      <c r="A140" s="1143" t="s">
        <v>344</v>
      </c>
      <c r="B140" s="1143"/>
      <c r="C140" s="1143"/>
      <c r="D140" s="261"/>
      <c r="E140" s="261"/>
      <c r="F140" s="1151" t="s">
        <v>11</v>
      </c>
      <c r="G140" s="1151"/>
      <c r="H140" s="1151"/>
      <c r="I140" s="210"/>
      <c r="J140" s="308"/>
      <c r="K140" s="210"/>
      <c r="L140" s="279"/>
      <c r="M140" s="9"/>
      <c r="N140" s="9"/>
      <c r="O140" s="9"/>
      <c r="P140" s="9"/>
      <c r="Q140" s="314"/>
    </row>
    <row r="141" spans="1:17" x14ac:dyDescent="0.25">
      <c r="A141" s="1143" t="s">
        <v>345</v>
      </c>
      <c r="B141" s="1143"/>
      <c r="C141" s="1143"/>
      <c r="D141" s="261"/>
      <c r="E141" s="261"/>
      <c r="F141" s="1151" t="s">
        <v>11</v>
      </c>
      <c r="G141" s="1151"/>
      <c r="H141" s="1151"/>
      <c r="I141" s="210"/>
      <c r="J141" s="308"/>
      <c r="K141" s="210"/>
      <c r="L141" s="279"/>
      <c r="M141" s="9"/>
      <c r="N141" s="9"/>
      <c r="O141" s="9"/>
      <c r="P141" s="9"/>
      <c r="Q141" s="314"/>
    </row>
    <row r="142" spans="1:17" x14ac:dyDescent="0.25">
      <c r="A142" s="1143" t="s">
        <v>319</v>
      </c>
      <c r="B142" s="1143"/>
      <c r="C142" s="1143"/>
      <c r="D142" s="261"/>
      <c r="E142" s="261"/>
      <c r="F142" s="1151" t="s">
        <v>11</v>
      </c>
      <c r="G142" s="1151"/>
      <c r="H142" s="1151"/>
      <c r="I142" s="210"/>
      <c r="J142" s="308"/>
      <c r="K142" s="210"/>
      <c r="L142" s="279"/>
      <c r="M142" s="9"/>
      <c r="N142" s="9"/>
      <c r="O142" s="9"/>
      <c r="P142" s="9"/>
      <c r="Q142" s="314"/>
    </row>
    <row r="143" spans="1:17" x14ac:dyDescent="0.25">
      <c r="A143" s="1143" t="s">
        <v>350</v>
      </c>
      <c r="B143" s="1143"/>
      <c r="C143" s="1143"/>
      <c r="D143" s="1143"/>
      <c r="E143" s="1143"/>
      <c r="F143" s="1151" t="s">
        <v>194</v>
      </c>
      <c r="G143" s="1151"/>
      <c r="H143" s="1151"/>
      <c r="I143" s="210"/>
      <c r="J143" s="308"/>
      <c r="K143" s="210"/>
      <c r="L143" s="279"/>
      <c r="M143" s="9"/>
      <c r="N143" s="9"/>
      <c r="O143" s="9"/>
      <c r="P143" s="9"/>
      <c r="Q143" s="314"/>
    </row>
    <row r="144" spans="1:17" x14ac:dyDescent="0.25">
      <c r="A144" s="1143" t="s">
        <v>346</v>
      </c>
      <c r="B144" s="1143"/>
      <c r="C144" s="1143"/>
      <c r="D144" s="1143"/>
      <c r="E144" s="1143"/>
      <c r="F144" s="1151" t="s">
        <v>194</v>
      </c>
      <c r="G144" s="1151"/>
      <c r="H144" s="1151"/>
      <c r="I144" s="210"/>
      <c r="J144" s="308"/>
      <c r="K144" s="210"/>
      <c r="L144" s="279"/>
      <c r="M144" s="177"/>
      <c r="N144" s="9"/>
      <c r="O144" s="9"/>
      <c r="P144" s="9"/>
      <c r="Q144" s="177"/>
    </row>
    <row r="145" spans="1:17" x14ac:dyDescent="0.25">
      <c r="A145" s="1143" t="s">
        <v>347</v>
      </c>
      <c r="B145" s="1143"/>
      <c r="C145" s="1143"/>
      <c r="D145" s="1143"/>
      <c r="E145" s="1143"/>
      <c r="F145" s="1151" t="s">
        <v>11</v>
      </c>
      <c r="G145" s="1151"/>
      <c r="H145" s="1151"/>
      <c r="I145" s="210"/>
      <c r="J145" s="308"/>
      <c r="K145" s="210"/>
      <c r="L145" s="279"/>
      <c r="M145" s="9"/>
      <c r="N145" s="9"/>
      <c r="O145" s="9"/>
      <c r="P145" s="9"/>
      <c r="Q145" s="271"/>
    </row>
    <row r="146" spans="1:17" ht="15.75" thickBot="1" x14ac:dyDescent="0.3">
      <c r="A146" s="8"/>
      <c r="B146" s="1064" t="s">
        <v>114</v>
      </c>
      <c r="C146" s="1064"/>
      <c r="D146" s="1064"/>
      <c r="E146" s="1064"/>
      <c r="F146" s="1064"/>
      <c r="G146" s="1064"/>
      <c r="H146" s="262"/>
      <c r="I146" s="318" t="str">
        <f>IF(SUM(I139:I145)=0,"",SUM(I139:I145))</f>
        <v/>
      </c>
      <c r="J146" s="14"/>
      <c r="K146" s="318" t="str">
        <f>IF(SUM(K139:K145)=0,"",SUM(K139:K145))</f>
        <v/>
      </c>
      <c r="L146" s="15"/>
      <c r="M146" s="11"/>
      <c r="N146" s="11"/>
      <c r="O146" s="11"/>
      <c r="P146" s="11"/>
      <c r="Q146" s="314"/>
    </row>
    <row r="147" spans="1:17" ht="15.75" thickTop="1" x14ac:dyDescent="0.25">
      <c r="A147" s="1143" t="s">
        <v>117</v>
      </c>
      <c r="B147" s="1143"/>
      <c r="C147" s="1143"/>
      <c r="D147" s="1143"/>
      <c r="E147" s="1143"/>
      <c r="F147" s="1143"/>
      <c r="G147" s="1143"/>
      <c r="H147" s="1143"/>
      <c r="I147" s="1143"/>
      <c r="J147" s="1143"/>
      <c r="K147" s="1143"/>
      <c r="L147" s="15"/>
      <c r="M147" s="11"/>
      <c r="N147" s="11"/>
      <c r="O147" s="11"/>
      <c r="P147" s="11"/>
      <c r="Q147" s="314"/>
    </row>
    <row r="148" spans="1:17" x14ac:dyDescent="0.25">
      <c r="A148" s="1160" t="s">
        <v>87</v>
      </c>
      <c r="B148" s="1131"/>
      <c r="C148" s="274"/>
      <c r="D148" s="1160"/>
      <c r="E148" s="1160"/>
      <c r="F148" s="1160"/>
      <c r="G148" s="1160"/>
      <c r="H148" s="1160" t="s">
        <v>137</v>
      </c>
      <c r="I148" s="1160"/>
      <c r="J148" s="1160"/>
      <c r="K148" s="1160"/>
      <c r="L148" s="274"/>
      <c r="M148" s="1160" t="s">
        <v>116</v>
      </c>
      <c r="N148" s="1160"/>
      <c r="O148" s="1160"/>
      <c r="P148" s="1160"/>
      <c r="Q148" s="1160"/>
    </row>
    <row r="149" spans="1:17" x14ac:dyDescent="0.25">
      <c r="A149" s="1131"/>
      <c r="B149" s="1131"/>
      <c r="C149" s="315"/>
      <c r="D149" s="1160"/>
      <c r="E149" s="1160"/>
      <c r="F149" s="1160"/>
      <c r="G149" s="1160"/>
      <c r="H149" s="1160"/>
      <c r="I149" s="1160"/>
      <c r="J149" s="1160"/>
      <c r="K149" s="1160"/>
      <c r="L149" s="274"/>
      <c r="M149" s="1160"/>
      <c r="N149" s="1160"/>
      <c r="O149" s="1160"/>
      <c r="P149" s="1160"/>
      <c r="Q149" s="1160"/>
    </row>
    <row r="150" spans="1:17" x14ac:dyDescent="0.25">
      <c r="A150" s="1143" t="s">
        <v>322</v>
      </c>
      <c r="B150" s="1143"/>
      <c r="C150" s="1143"/>
      <c r="D150" s="1143"/>
      <c r="E150" s="1143"/>
      <c r="F150" s="1151" t="s">
        <v>11</v>
      </c>
      <c r="G150" s="1151"/>
      <c r="H150" s="1151"/>
      <c r="I150" s="209"/>
      <c r="J150" s="14"/>
      <c r="K150" s="209"/>
      <c r="L150" s="15"/>
      <c r="M150" s="11"/>
      <c r="N150" s="11"/>
      <c r="O150" s="11"/>
      <c r="P150" s="11"/>
      <c r="Q150" s="314"/>
    </row>
    <row r="151" spans="1:17" x14ac:dyDescent="0.25">
      <c r="A151" s="1143" t="s">
        <v>323</v>
      </c>
      <c r="B151" s="1143"/>
      <c r="C151" s="1143"/>
      <c r="D151" s="1143"/>
      <c r="E151" s="1143"/>
      <c r="F151" s="1151" t="s">
        <v>11</v>
      </c>
      <c r="G151" s="1151"/>
      <c r="H151" s="1151"/>
      <c r="I151" s="210"/>
      <c r="J151" s="14"/>
      <c r="K151" s="210"/>
      <c r="L151" s="15"/>
      <c r="M151" s="11"/>
      <c r="N151" s="11"/>
      <c r="O151" s="11"/>
      <c r="P151" s="11"/>
      <c r="Q151" s="314"/>
    </row>
    <row r="152" spans="1:17" x14ac:dyDescent="0.25">
      <c r="A152" s="1143" t="s">
        <v>351</v>
      </c>
      <c r="B152" s="1143"/>
      <c r="C152" s="1143"/>
      <c r="D152" s="1143"/>
      <c r="E152" s="1143"/>
      <c r="F152" s="1151" t="s">
        <v>194</v>
      </c>
      <c r="G152" s="1151"/>
      <c r="H152" s="1151"/>
      <c r="I152" s="210"/>
      <c r="J152" s="14"/>
      <c r="K152" s="210"/>
      <c r="L152" s="15"/>
      <c r="M152" s="1143"/>
      <c r="N152" s="1143"/>
      <c r="O152" s="1143"/>
      <c r="P152" s="1143"/>
      <c r="Q152" s="1143"/>
    </row>
    <row r="153" spans="1:17" x14ac:dyDescent="0.25">
      <c r="A153" s="1143" t="s">
        <v>325</v>
      </c>
      <c r="B153" s="1143"/>
      <c r="C153" s="1143"/>
      <c r="D153" s="1143"/>
      <c r="E153" s="1143"/>
      <c r="F153" s="1151" t="s">
        <v>194</v>
      </c>
      <c r="G153" s="1151"/>
      <c r="H153" s="1151"/>
      <c r="I153" s="210"/>
      <c r="J153" s="14"/>
      <c r="K153" s="210"/>
      <c r="L153" s="15"/>
      <c r="M153" s="11"/>
      <c r="N153" s="11"/>
      <c r="O153" s="11"/>
      <c r="P153" s="11"/>
      <c r="Q153" s="314"/>
    </row>
    <row r="154" spans="1:17" x14ac:dyDescent="0.25">
      <c r="A154" s="1143" t="s">
        <v>326</v>
      </c>
      <c r="B154" s="1143"/>
      <c r="C154" s="1143"/>
      <c r="D154" s="1143"/>
      <c r="E154" s="1143"/>
      <c r="F154" s="1151" t="s">
        <v>194</v>
      </c>
      <c r="G154" s="1151"/>
      <c r="H154" s="1151"/>
      <c r="I154" s="210"/>
      <c r="J154" s="14"/>
      <c r="K154" s="210"/>
      <c r="L154" s="15"/>
      <c r="M154" s="11"/>
      <c r="N154" s="11"/>
      <c r="O154" s="1146" t="s">
        <v>265</v>
      </c>
      <c r="P154" s="11"/>
      <c r="Q154" s="314"/>
    </row>
    <row r="155" spans="1:17" x14ac:dyDescent="0.25">
      <c r="A155" s="1143" t="s">
        <v>327</v>
      </c>
      <c r="B155" s="1143"/>
      <c r="C155" s="1143"/>
      <c r="D155" s="1143"/>
      <c r="E155" s="1143"/>
      <c r="F155" s="1151" t="s">
        <v>195</v>
      </c>
      <c r="G155" s="1151"/>
      <c r="H155" s="1151"/>
      <c r="I155" s="210"/>
      <c r="J155" s="14"/>
      <c r="K155" s="210"/>
      <c r="L155" s="15"/>
      <c r="M155" s="11"/>
      <c r="N155" s="11"/>
      <c r="O155" s="1146"/>
      <c r="P155" s="11"/>
      <c r="Q155" s="314"/>
    </row>
    <row r="156" spans="1:17" x14ac:dyDescent="0.25">
      <c r="A156" s="1143" t="s">
        <v>352</v>
      </c>
      <c r="B156" s="1143"/>
      <c r="C156" s="1143"/>
      <c r="D156" s="1143"/>
      <c r="E156" s="1143"/>
      <c r="F156" s="1151" t="s">
        <v>195</v>
      </c>
      <c r="G156" s="1151"/>
      <c r="H156" s="1151"/>
      <c r="I156" s="210"/>
      <c r="J156" s="14"/>
      <c r="K156" s="209"/>
      <c r="L156" s="15"/>
      <c r="M156" s="11"/>
      <c r="N156" s="11"/>
      <c r="O156" s="1146"/>
      <c r="P156" s="11"/>
      <c r="Q156" s="314"/>
    </row>
    <row r="157" spans="1:17" x14ac:dyDescent="0.25">
      <c r="A157" s="8" t="s">
        <v>115</v>
      </c>
      <c r="B157" s="262"/>
      <c r="C157" s="262"/>
      <c r="D157" s="262"/>
      <c r="E157" s="262"/>
      <c r="F157" s="1151" t="s">
        <v>11</v>
      </c>
      <c r="G157" s="1151"/>
      <c r="H157" s="1151"/>
      <c r="I157" s="209"/>
      <c r="J157" s="14"/>
      <c r="K157" s="210"/>
      <c r="L157" s="15"/>
      <c r="M157" s="14" t="str">
        <f>IF(SUM(M149:M156)=0,"",SUM(M149:M156))</f>
        <v/>
      </c>
      <c r="N157" s="11"/>
      <c r="O157" s="1146"/>
      <c r="P157" s="11"/>
      <c r="Q157" s="314"/>
    </row>
    <row r="158" spans="1:17" x14ac:dyDescent="0.25">
      <c r="A158" s="1064" t="s">
        <v>118</v>
      </c>
      <c r="B158" s="1064"/>
      <c r="C158" s="1064"/>
      <c r="D158" s="1064"/>
      <c r="E158" s="1064"/>
      <c r="F158" s="1151" t="s">
        <v>12</v>
      </c>
      <c r="G158" s="1151"/>
      <c r="H158" s="1151"/>
      <c r="I158" s="319" t="str">
        <f>IF(SUM(I150:I157)=0,"",SUM(I150:I157))</f>
        <v/>
      </c>
      <c r="J158" s="14"/>
      <c r="K158" s="319" t="str">
        <f>IF(SUM(K150:K157)=0,"",SUM(K150:K157))</f>
        <v/>
      </c>
      <c r="L158" s="15"/>
      <c r="M158" s="11"/>
      <c r="N158" s="11"/>
      <c r="O158" s="1146"/>
      <c r="P158" s="11"/>
      <c r="Q158" s="314"/>
    </row>
    <row r="159" spans="1:17" x14ac:dyDescent="0.25">
      <c r="A159" s="1064" t="s">
        <v>88</v>
      </c>
      <c r="B159" s="1064"/>
      <c r="C159" s="1064"/>
      <c r="D159" s="1064"/>
      <c r="E159" s="1064"/>
      <c r="F159" s="1151" t="s">
        <v>13</v>
      </c>
      <c r="G159" s="1151"/>
      <c r="H159" s="1151"/>
      <c r="I159" s="320"/>
      <c r="J159" s="346"/>
      <c r="K159" s="320"/>
      <c r="L159" s="15"/>
      <c r="M159" s="21" t="s">
        <v>109</v>
      </c>
      <c r="N159" s="9"/>
      <c r="O159" s="1146"/>
      <c r="P159" s="9"/>
      <c r="Q159" s="21" t="s">
        <v>111</v>
      </c>
    </row>
    <row r="160" spans="1:17" ht="15.75" thickBot="1" x14ac:dyDescent="0.3">
      <c r="A160" s="1064" t="s">
        <v>25</v>
      </c>
      <c r="B160" s="1064"/>
      <c r="C160" s="1064"/>
      <c r="D160" s="1064"/>
      <c r="E160" s="1064"/>
      <c r="F160" s="1151" t="s">
        <v>12</v>
      </c>
      <c r="G160" s="1151"/>
      <c r="H160" s="1151"/>
      <c r="I160" s="321" t="str">
        <f>IF(I158="","",I158*I159)</f>
        <v/>
      </c>
      <c r="J160" s="370"/>
      <c r="K160" s="321" t="str">
        <f>IF(K158="","",K158*K159)</f>
        <v/>
      </c>
      <c r="L160" s="15"/>
      <c r="M160" s="11" t="s">
        <v>110</v>
      </c>
      <c r="N160" s="9"/>
      <c r="O160" s="1147"/>
      <c r="P160" s="9"/>
      <c r="Q160" s="271" t="s">
        <v>68</v>
      </c>
    </row>
    <row r="161" spans="1:17" ht="15.75" thickBot="1" x14ac:dyDescent="0.3">
      <c r="A161" s="1064" t="s">
        <v>1</v>
      </c>
      <c r="B161" s="1064"/>
      <c r="C161" s="1064"/>
      <c r="D161" s="1064"/>
      <c r="E161" s="1064"/>
      <c r="F161" s="1064"/>
      <c r="G161" s="1064"/>
      <c r="H161" s="262"/>
      <c r="I161" s="318" t="str">
        <f>IF(SUM(I146,I160)=0,"",(SUM(I146,I160)))</f>
        <v/>
      </c>
      <c r="J161" s="14"/>
      <c r="K161" s="318" t="str">
        <f>IF(SUM(K146,K160)=0,"",(SUM(K146,K160)))</f>
        <v/>
      </c>
      <c r="L161" s="15"/>
      <c r="M161" s="288" t="str">
        <f>IF(AND(K161="",I161=""),"",IF(I161="","",IF(I161&lt;K161,12,IF(K161="",12,24))))</f>
        <v/>
      </c>
      <c r="N161" s="11"/>
      <c r="O161" s="563"/>
      <c r="P161" s="11"/>
      <c r="Q161" s="610" t="str">
        <f>IF(M161="","",IF(O161="x","",IF(M161=12,I161/12,(I161+K161)/24)))</f>
        <v/>
      </c>
    </row>
    <row r="162" spans="1:17" ht="15.75" thickTop="1" x14ac:dyDescent="0.25">
      <c r="A162" s="262" t="s">
        <v>405</v>
      </c>
      <c r="B162" s="262"/>
      <c r="C162" s="262"/>
      <c r="D162" s="262"/>
      <c r="E162" s="262"/>
      <c r="F162" s="262"/>
      <c r="G162" s="262"/>
      <c r="H162" s="262"/>
      <c r="I162" s="539" t="e">
        <f>SUM(I161-I138-I139)</f>
        <v>#VALUE!</v>
      </c>
      <c r="J162" s="14"/>
      <c r="K162" s="539" t="e">
        <f>SUM(K161-K138-K139)</f>
        <v>#VALUE!</v>
      </c>
      <c r="L162" s="15"/>
      <c r="M162" s="9"/>
      <c r="N162" s="11"/>
      <c r="O162" s="778"/>
      <c r="P162" s="11"/>
      <c r="Q162" s="540"/>
    </row>
    <row r="163" spans="1:17" x14ac:dyDescent="0.25">
      <c r="A163" s="8"/>
      <c r="B163" s="262"/>
      <c r="C163" s="262"/>
      <c r="D163" s="262"/>
      <c r="E163" s="262"/>
      <c r="F163" s="1159" t="s">
        <v>125</v>
      </c>
      <c r="G163" s="1159"/>
      <c r="H163" s="1159"/>
      <c r="I163" s="1159"/>
      <c r="J163" s="1159"/>
      <c r="K163" s="1159"/>
      <c r="L163" s="1159"/>
      <c r="M163" s="1159"/>
      <c r="N163" s="1159"/>
      <c r="O163" s="1159"/>
      <c r="P163" s="1159"/>
      <c r="Q163" s="1159"/>
    </row>
    <row r="164" spans="1:17" x14ac:dyDescent="0.25">
      <c r="A164" s="5" t="s">
        <v>34</v>
      </c>
      <c r="B164" s="1064" t="s">
        <v>74</v>
      </c>
      <c r="C164" s="1064"/>
      <c r="D164" s="1064"/>
      <c r="E164" s="1064"/>
      <c r="F164" s="1064"/>
      <c r="G164" s="1064"/>
      <c r="H164" s="1064"/>
      <c r="I164" s="312"/>
      <c r="J164" s="316"/>
      <c r="K164" s="312"/>
      <c r="L164" s="311"/>
      <c r="M164" s="287"/>
      <c r="N164" s="287"/>
      <c r="O164" s="287"/>
      <c r="P164" s="287"/>
      <c r="Q164" s="331"/>
    </row>
    <row r="165" spans="1:17" x14ac:dyDescent="0.25">
      <c r="A165" s="1065"/>
      <c r="B165" s="1065"/>
      <c r="C165" s="1065"/>
      <c r="D165" s="1065"/>
      <c r="E165" s="1065"/>
      <c r="F165" s="1065"/>
      <c r="G165" s="1065"/>
      <c r="H165" s="1065"/>
      <c r="I165" s="1065"/>
      <c r="J165" s="1065"/>
      <c r="K165" s="1065"/>
      <c r="L165" s="1065"/>
      <c r="M165" s="1065"/>
      <c r="N165" s="1065"/>
      <c r="O165" s="1065"/>
      <c r="P165" s="1065"/>
      <c r="Q165" s="1065"/>
    </row>
    <row r="166" spans="1:17" x14ac:dyDescent="0.25">
      <c r="A166" s="1065"/>
      <c r="B166" s="1065"/>
      <c r="C166" s="1065"/>
      <c r="D166" s="1065"/>
      <c r="E166" s="1065"/>
      <c r="F166" s="1065"/>
      <c r="G166" s="1065"/>
      <c r="H166" s="1065"/>
      <c r="I166" s="1065"/>
      <c r="J166" s="1065"/>
      <c r="K166" s="1065"/>
      <c r="L166" s="1065"/>
      <c r="M166" s="1065"/>
      <c r="N166" s="1065"/>
      <c r="O166" s="1065"/>
      <c r="P166" s="1065"/>
      <c r="Q166" s="1065"/>
    </row>
    <row r="167" spans="1:17" x14ac:dyDescent="0.25">
      <c r="A167" s="195"/>
      <c r="B167" s="195"/>
      <c r="C167" s="195"/>
      <c r="D167" s="195"/>
      <c r="E167" s="195"/>
      <c r="F167" s="195"/>
      <c r="G167" s="195"/>
      <c r="H167" s="195"/>
      <c r="I167" s="290"/>
      <c r="J167" s="290"/>
      <c r="K167" s="195"/>
      <c r="L167" s="195"/>
      <c r="M167" s="195"/>
      <c r="N167" s="195"/>
      <c r="O167" s="195"/>
      <c r="P167" s="195"/>
      <c r="Q167" s="443"/>
    </row>
    <row r="168" spans="1:17" ht="15.75" customHeight="1" x14ac:dyDescent="0.25">
      <c r="A168" s="330" t="s">
        <v>205</v>
      </c>
      <c r="B168" s="1154"/>
      <c r="C168" s="1154"/>
      <c r="D168" s="1154"/>
      <c r="E168" s="1154"/>
      <c r="F168" s="1154"/>
      <c r="G168" s="1154"/>
      <c r="H168" s="1154"/>
      <c r="I168" s="1154"/>
      <c r="J168" s="1154"/>
      <c r="K168" s="295"/>
      <c r="L168" s="295"/>
      <c r="M168" s="295"/>
      <c r="N168" s="295"/>
      <c r="O168" s="295"/>
      <c r="P168" s="295"/>
      <c r="Q168" s="295"/>
    </row>
    <row r="169" spans="1:17" ht="19.5" customHeight="1" x14ac:dyDescent="0.25">
      <c r="A169" s="330" t="s">
        <v>3</v>
      </c>
      <c r="B169" s="1155"/>
      <c r="C169" s="1155"/>
      <c r="D169" s="1155"/>
      <c r="E169" s="1155"/>
      <c r="F169" s="1155"/>
      <c r="G169" s="16"/>
      <c r="H169" s="296" t="s">
        <v>103</v>
      </c>
      <c r="I169" s="371">
        <f>Input!$C$9</f>
        <v>2023</v>
      </c>
      <c r="J169" s="296" t="s">
        <v>103</v>
      </c>
      <c r="K169" s="6">
        <f>I169-1</f>
        <v>2022</v>
      </c>
      <c r="L169" s="4"/>
      <c r="M169" s="16" t="s">
        <v>331</v>
      </c>
      <c r="O169" s="175"/>
      <c r="P169" s="175"/>
      <c r="Q169" s="16" t="s">
        <v>14</v>
      </c>
    </row>
    <row r="170" spans="1:17" ht="15" customHeight="1" x14ac:dyDescent="0.25">
      <c r="A170" s="746" t="s">
        <v>332</v>
      </c>
      <c r="B170" s="175"/>
      <c r="C170" s="175"/>
      <c r="D170" s="175"/>
      <c r="E170" s="175"/>
      <c r="F170" s="175"/>
      <c r="G170" s="177" t="s">
        <v>9</v>
      </c>
      <c r="H170" s="4"/>
      <c r="I170" s="754"/>
      <c r="J170" s="4"/>
      <c r="K170" s="754"/>
      <c r="L170" s="4"/>
      <c r="M170" s="766" t="str">
        <f>IF(AND(K170= "",I170=""),"",IF(I170="","",IF(I170&lt;K170,12,IF(K170="",12,24))))</f>
        <v/>
      </c>
      <c r="N170" s="175"/>
      <c r="O170" s="175"/>
      <c r="P170" s="175"/>
      <c r="Q170" s="755" t="str">
        <f>IF(M170="","",IF(O193="x","",IF(M170=12,I170/12,(I170+K170)/24)))</f>
        <v/>
      </c>
    </row>
    <row r="171" spans="1:17" x14ac:dyDescent="0.25">
      <c r="A171" s="1143" t="s">
        <v>314</v>
      </c>
      <c r="B171" s="1143"/>
      <c r="C171" s="1143"/>
      <c r="D171" s="1143"/>
      <c r="E171" s="1143"/>
      <c r="F171" s="1151" t="s">
        <v>9</v>
      </c>
      <c r="G171" s="1151"/>
      <c r="H171" s="1151"/>
      <c r="I171" s="209"/>
      <c r="J171" s="308"/>
      <c r="K171" s="209"/>
      <c r="L171" s="279"/>
      <c r="M171" s="753" t="str">
        <f>IF(AND(K171="",I171=""),"",IF(I171="","",IF(I171&lt;K171,12,IF(K171="",12,24))))</f>
        <v/>
      </c>
      <c r="N171" s="9"/>
      <c r="O171" s="9"/>
      <c r="P171" s="9"/>
      <c r="Q171" s="756" t="str">
        <f>IF(M171="","",IF(O193="x","",IF(M171=12,I171/12,(I171+K171)/24)))</f>
        <v/>
      </c>
    </row>
    <row r="172" spans="1:17" x14ac:dyDescent="0.25">
      <c r="A172" s="1143" t="s">
        <v>344</v>
      </c>
      <c r="B172" s="1143"/>
      <c r="C172" s="1143"/>
      <c r="D172" s="261"/>
      <c r="E172" s="261"/>
      <c r="F172" s="1151" t="s">
        <v>11</v>
      </c>
      <c r="G172" s="1151"/>
      <c r="H172" s="1151"/>
      <c r="I172" s="210"/>
      <c r="J172" s="308"/>
      <c r="K172" s="210"/>
      <c r="L172" s="279"/>
      <c r="M172" s="9"/>
      <c r="N172" s="9"/>
      <c r="O172" s="9"/>
      <c r="P172" s="9"/>
      <c r="Q172" s="314"/>
    </row>
    <row r="173" spans="1:17" x14ac:dyDescent="0.25">
      <c r="A173" s="1143" t="s">
        <v>345</v>
      </c>
      <c r="B173" s="1143"/>
      <c r="C173" s="1143"/>
      <c r="D173" s="261"/>
      <c r="E173" s="261"/>
      <c r="F173" s="1151" t="s">
        <v>11</v>
      </c>
      <c r="G173" s="1151"/>
      <c r="H173" s="1151"/>
      <c r="I173" s="210"/>
      <c r="J173" s="308"/>
      <c r="K173" s="210"/>
      <c r="L173" s="279"/>
      <c r="M173" s="9"/>
      <c r="N173" s="9"/>
      <c r="O173" s="9"/>
      <c r="P173" s="9"/>
      <c r="Q173" s="314"/>
    </row>
    <row r="174" spans="1:17" x14ac:dyDescent="0.25">
      <c r="A174" s="1143" t="s">
        <v>319</v>
      </c>
      <c r="B174" s="1143"/>
      <c r="C174" s="1143"/>
      <c r="D174" s="261"/>
      <c r="E174" s="261"/>
      <c r="F174" s="1151" t="s">
        <v>11</v>
      </c>
      <c r="G174" s="1151"/>
      <c r="H174" s="1151"/>
      <c r="I174" s="210"/>
      <c r="J174" s="308"/>
      <c r="K174" s="210"/>
      <c r="L174" s="279"/>
      <c r="M174" s="9"/>
      <c r="N174" s="9"/>
      <c r="O174" s="9"/>
      <c r="P174" s="9"/>
      <c r="Q174" s="314"/>
    </row>
    <row r="175" spans="1:17" x14ac:dyDescent="0.25">
      <c r="A175" s="1143" t="s">
        <v>320</v>
      </c>
      <c r="B175" s="1143"/>
      <c r="C175" s="1143"/>
      <c r="D175" s="1143"/>
      <c r="E175" s="1143"/>
      <c r="F175" s="1151" t="s">
        <v>194</v>
      </c>
      <c r="G175" s="1151"/>
      <c r="H175" s="1151"/>
      <c r="I175" s="210"/>
      <c r="J175" s="308"/>
      <c r="K175" s="210"/>
      <c r="L175" s="279"/>
      <c r="M175" s="9"/>
      <c r="N175" s="9"/>
      <c r="O175" s="9"/>
      <c r="P175" s="9"/>
      <c r="Q175" s="314"/>
    </row>
    <row r="176" spans="1:17" x14ac:dyDescent="0.25">
      <c r="A176" s="1143" t="s">
        <v>346</v>
      </c>
      <c r="B176" s="1143"/>
      <c r="C176" s="1143"/>
      <c r="D176" s="1143"/>
      <c r="E176" s="1143"/>
      <c r="F176" s="1151" t="s">
        <v>194</v>
      </c>
      <c r="G176" s="1151"/>
      <c r="H176" s="1151"/>
      <c r="I176" s="210"/>
      <c r="J176" s="308"/>
      <c r="K176" s="210"/>
      <c r="L176" s="279"/>
      <c r="M176" s="177"/>
      <c r="N176" s="9"/>
      <c r="O176" s="9"/>
      <c r="P176" s="9"/>
      <c r="Q176" s="177"/>
    </row>
    <row r="177" spans="1:17" x14ac:dyDescent="0.25">
      <c r="A177" s="1143" t="s">
        <v>353</v>
      </c>
      <c r="B177" s="1143"/>
      <c r="C177" s="1143"/>
      <c r="D177" s="1143"/>
      <c r="E177" s="1143"/>
      <c r="F177" s="1151" t="s">
        <v>11</v>
      </c>
      <c r="G177" s="1151"/>
      <c r="H177" s="1151"/>
      <c r="I177" s="210"/>
      <c r="J177" s="308"/>
      <c r="K177" s="210"/>
      <c r="L177" s="279"/>
      <c r="M177" s="9"/>
      <c r="N177" s="9"/>
      <c r="O177" s="9"/>
      <c r="P177" s="9"/>
      <c r="Q177" s="271"/>
    </row>
    <row r="178" spans="1:17" ht="15.75" thickBot="1" x14ac:dyDescent="0.3">
      <c r="A178" s="8"/>
      <c r="B178" s="1064" t="s">
        <v>114</v>
      </c>
      <c r="C178" s="1064"/>
      <c r="D178" s="1064"/>
      <c r="E178" s="1064"/>
      <c r="F178" s="1064"/>
      <c r="G178" s="1064"/>
      <c r="H178" s="262"/>
      <c r="I178" s="318" t="str">
        <f>IF(SUM(I171:I177)=0,"",SUM(I171:I177))</f>
        <v/>
      </c>
      <c r="J178" s="14"/>
      <c r="K178" s="318" t="str">
        <f>IF(SUM(K171:K177)=0,"",SUM(K171:K177))</f>
        <v/>
      </c>
      <c r="L178" s="15"/>
      <c r="M178" s="11"/>
      <c r="N178" s="11"/>
      <c r="O178" s="11"/>
      <c r="P178" s="11"/>
      <c r="Q178" s="314"/>
    </row>
    <row r="179" spans="1:17" ht="15.75" thickTop="1" x14ac:dyDescent="0.25">
      <c r="A179" s="1143" t="s">
        <v>117</v>
      </c>
      <c r="B179" s="1143"/>
      <c r="C179" s="1143"/>
      <c r="D179" s="1143"/>
      <c r="E179" s="1143"/>
      <c r="F179" s="1143"/>
      <c r="G179" s="1143"/>
      <c r="H179" s="1143"/>
      <c r="I179" s="1143"/>
      <c r="J179" s="1143"/>
      <c r="K179" s="1143"/>
      <c r="L179" s="15"/>
      <c r="M179" s="11"/>
      <c r="N179" s="11"/>
      <c r="O179" s="11"/>
      <c r="P179" s="11"/>
      <c r="Q179" s="314"/>
    </row>
    <row r="180" spans="1:17" x14ac:dyDescent="0.25">
      <c r="A180" s="1160" t="s">
        <v>87</v>
      </c>
      <c r="B180" s="1131"/>
      <c r="C180" s="274"/>
      <c r="D180" s="1160"/>
      <c r="E180" s="1160"/>
      <c r="F180" s="1160"/>
      <c r="G180" s="1160"/>
      <c r="H180" s="1160" t="s">
        <v>137</v>
      </c>
      <c r="I180" s="1160"/>
      <c r="J180" s="1160"/>
      <c r="K180" s="1160"/>
      <c r="L180" s="274"/>
      <c r="M180" s="1160" t="s">
        <v>116</v>
      </c>
      <c r="N180" s="1160"/>
      <c r="O180" s="1160"/>
      <c r="P180" s="1160"/>
      <c r="Q180" s="1160"/>
    </row>
    <row r="181" spans="1:17" x14ac:dyDescent="0.25">
      <c r="A181" s="1131"/>
      <c r="B181" s="1131"/>
      <c r="C181" s="315"/>
      <c r="D181" s="1160"/>
      <c r="E181" s="1160"/>
      <c r="F181" s="1160"/>
      <c r="G181" s="1160"/>
      <c r="H181" s="1160"/>
      <c r="I181" s="1160"/>
      <c r="J181" s="1160"/>
      <c r="K181" s="1160"/>
      <c r="L181" s="274"/>
      <c r="M181" s="1160"/>
      <c r="N181" s="1160"/>
      <c r="O181" s="1160"/>
      <c r="P181" s="1160"/>
      <c r="Q181" s="1160"/>
    </row>
    <row r="182" spans="1:17" x14ac:dyDescent="0.25">
      <c r="A182" s="1143" t="s">
        <v>322</v>
      </c>
      <c r="B182" s="1143"/>
      <c r="C182" s="1143"/>
      <c r="D182" s="1143"/>
      <c r="E182" s="1143"/>
      <c r="F182" s="1151" t="s">
        <v>11</v>
      </c>
      <c r="G182" s="1151"/>
      <c r="H182" s="1151"/>
      <c r="I182" s="209"/>
      <c r="J182" s="14"/>
      <c r="K182" s="209"/>
      <c r="L182" s="15"/>
      <c r="M182" s="11"/>
      <c r="N182" s="11"/>
      <c r="O182" s="11"/>
      <c r="P182" s="11"/>
      <c r="Q182" s="314"/>
    </row>
    <row r="183" spans="1:17" x14ac:dyDescent="0.25">
      <c r="A183" s="1143" t="s">
        <v>323</v>
      </c>
      <c r="B183" s="1143"/>
      <c r="C183" s="1143"/>
      <c r="D183" s="1143"/>
      <c r="E183" s="1143"/>
      <c r="F183" s="1151" t="s">
        <v>11</v>
      </c>
      <c r="G183" s="1151"/>
      <c r="H183" s="1151"/>
      <c r="I183" s="210"/>
      <c r="J183" s="14"/>
      <c r="K183" s="210"/>
      <c r="L183" s="15"/>
      <c r="M183" s="11"/>
      <c r="N183" s="11"/>
      <c r="O183" s="11"/>
      <c r="P183" s="11"/>
      <c r="Q183" s="314"/>
    </row>
    <row r="184" spans="1:17" x14ac:dyDescent="0.25">
      <c r="A184" s="1143" t="s">
        <v>348</v>
      </c>
      <c r="B184" s="1143"/>
      <c r="C184" s="1143"/>
      <c r="D184" s="1143"/>
      <c r="E184" s="1143"/>
      <c r="F184" s="1151" t="s">
        <v>194</v>
      </c>
      <c r="G184" s="1151"/>
      <c r="H184" s="1151"/>
      <c r="I184" s="210"/>
      <c r="J184" s="14"/>
      <c r="K184" s="210"/>
      <c r="L184" s="15"/>
      <c r="M184" s="1143"/>
      <c r="N184" s="1143"/>
      <c r="O184" s="1143"/>
      <c r="P184" s="1143"/>
      <c r="Q184" s="1143"/>
    </row>
    <row r="185" spans="1:17" x14ac:dyDescent="0.25">
      <c r="A185" s="1143" t="s">
        <v>325</v>
      </c>
      <c r="B185" s="1143"/>
      <c r="C185" s="1143"/>
      <c r="D185" s="1143"/>
      <c r="E185" s="1143"/>
      <c r="F185" s="1151" t="s">
        <v>194</v>
      </c>
      <c r="G185" s="1151"/>
      <c r="H185" s="1151"/>
      <c r="I185" s="210"/>
      <c r="J185" s="14"/>
      <c r="K185" s="210"/>
      <c r="L185" s="15"/>
      <c r="M185" s="11"/>
      <c r="N185" s="11"/>
      <c r="O185" s="11"/>
      <c r="P185" s="11"/>
      <c r="Q185" s="314"/>
    </row>
    <row r="186" spans="1:17" x14ac:dyDescent="0.25">
      <c r="A186" s="1143" t="s">
        <v>326</v>
      </c>
      <c r="B186" s="1143"/>
      <c r="C186" s="1143"/>
      <c r="D186" s="1143"/>
      <c r="E186" s="1143"/>
      <c r="F186" s="1151" t="s">
        <v>194</v>
      </c>
      <c r="G186" s="1151"/>
      <c r="H186" s="1151"/>
      <c r="I186" s="210"/>
      <c r="J186" s="14"/>
      <c r="K186" s="210"/>
      <c r="L186" s="15"/>
      <c r="M186" s="11"/>
      <c r="N186" s="11"/>
      <c r="O186" s="1146" t="s">
        <v>265</v>
      </c>
      <c r="P186" s="11"/>
      <c r="Q186" s="314"/>
    </row>
    <row r="187" spans="1:17" x14ac:dyDescent="0.25">
      <c r="A187" s="1143" t="s">
        <v>327</v>
      </c>
      <c r="B187" s="1143"/>
      <c r="C187" s="1143"/>
      <c r="D187" s="1143"/>
      <c r="E187" s="1143"/>
      <c r="F187" s="1151" t="s">
        <v>195</v>
      </c>
      <c r="G187" s="1151"/>
      <c r="H187" s="1151"/>
      <c r="I187" s="210"/>
      <c r="J187" s="14"/>
      <c r="K187" s="210"/>
      <c r="L187" s="15"/>
      <c r="M187" s="11"/>
      <c r="N187" s="11"/>
      <c r="O187" s="1146"/>
      <c r="P187" s="11"/>
      <c r="Q187" s="314"/>
    </row>
    <row r="188" spans="1:17" x14ac:dyDescent="0.25">
      <c r="A188" s="1143" t="s">
        <v>316</v>
      </c>
      <c r="B188" s="1143"/>
      <c r="C188" s="1143"/>
      <c r="D188" s="1143"/>
      <c r="E188" s="1143"/>
      <c r="F188" s="1151" t="s">
        <v>195</v>
      </c>
      <c r="G188" s="1151"/>
      <c r="H188" s="1151"/>
      <c r="I188" s="210"/>
      <c r="J188" s="14"/>
      <c r="K188" s="209"/>
      <c r="L188" s="15"/>
      <c r="M188" s="11"/>
      <c r="N188" s="11"/>
      <c r="O188" s="1146"/>
      <c r="P188" s="11"/>
      <c r="Q188" s="314"/>
    </row>
    <row r="189" spans="1:17" x14ac:dyDescent="0.25">
      <c r="A189" s="8" t="s">
        <v>115</v>
      </c>
      <c r="B189" s="262"/>
      <c r="C189" s="262"/>
      <c r="D189" s="262"/>
      <c r="E189" s="262"/>
      <c r="F189" s="1151" t="s">
        <v>11</v>
      </c>
      <c r="G189" s="1151"/>
      <c r="H189" s="1151"/>
      <c r="I189" s="209"/>
      <c r="J189" s="14"/>
      <c r="K189" s="210"/>
      <c r="L189" s="15"/>
      <c r="M189" s="14" t="str">
        <f>IF(SUM(M181:M188)=0,"",SUM(M181:M188))</f>
        <v/>
      </c>
      <c r="N189" s="11"/>
      <c r="O189" s="1146"/>
      <c r="P189" s="11"/>
      <c r="Q189" s="314"/>
    </row>
    <row r="190" spans="1:17" x14ac:dyDescent="0.25">
      <c r="A190" s="1064" t="s">
        <v>118</v>
      </c>
      <c r="B190" s="1064"/>
      <c r="C190" s="1064"/>
      <c r="D190" s="1064"/>
      <c r="E190" s="1064"/>
      <c r="F190" s="1151" t="s">
        <v>12</v>
      </c>
      <c r="G190" s="1151"/>
      <c r="H190" s="1151"/>
      <c r="I190" s="319" t="str">
        <f>IF(SUM(I182:I189)=0,"",SUM(I182:I189))</f>
        <v/>
      </c>
      <c r="J190" s="14"/>
      <c r="K190" s="319" t="str">
        <f>IF(SUM(K182:K189)=0,"",SUM(K182:K189))</f>
        <v/>
      </c>
      <c r="L190" s="15"/>
      <c r="M190" s="11"/>
      <c r="N190" s="11"/>
      <c r="O190" s="1146"/>
      <c r="P190" s="11"/>
      <c r="Q190" s="314"/>
    </row>
    <row r="191" spans="1:17" x14ac:dyDescent="0.25">
      <c r="A191" s="1064" t="s">
        <v>88</v>
      </c>
      <c r="B191" s="1064"/>
      <c r="C191" s="1064"/>
      <c r="D191" s="1064"/>
      <c r="E191" s="1064"/>
      <c r="F191" s="1151" t="s">
        <v>13</v>
      </c>
      <c r="G191" s="1151"/>
      <c r="H191" s="1151"/>
      <c r="I191" s="320"/>
      <c r="J191" s="346"/>
      <c r="K191" s="320"/>
      <c r="L191" s="15"/>
      <c r="M191" s="21" t="s">
        <v>109</v>
      </c>
      <c r="N191" s="9"/>
      <c r="O191" s="1146"/>
      <c r="P191" s="9"/>
      <c r="Q191" s="21" t="s">
        <v>111</v>
      </c>
    </row>
    <row r="192" spans="1:17" ht="15.75" thickBot="1" x14ac:dyDescent="0.3">
      <c r="A192" s="1064" t="s">
        <v>25</v>
      </c>
      <c r="B192" s="1064"/>
      <c r="C192" s="1064"/>
      <c r="D192" s="1064"/>
      <c r="E192" s="1064"/>
      <c r="F192" s="1151" t="s">
        <v>12</v>
      </c>
      <c r="G192" s="1151"/>
      <c r="H192" s="1151"/>
      <c r="I192" s="321" t="str">
        <f>IF(I190="","",I190*I191)</f>
        <v/>
      </c>
      <c r="J192" s="370"/>
      <c r="K192" s="321" t="str">
        <f>IF(K190="","",K190*K191)</f>
        <v/>
      </c>
      <c r="L192" s="15"/>
      <c r="M192" s="11" t="s">
        <v>110</v>
      </c>
      <c r="N192" s="9"/>
      <c r="O192" s="1147"/>
      <c r="P192" s="9"/>
      <c r="Q192" s="271" t="s">
        <v>68</v>
      </c>
    </row>
    <row r="193" spans="1:17" ht="15.75" thickBot="1" x14ac:dyDescent="0.3">
      <c r="A193" s="1064" t="s">
        <v>1</v>
      </c>
      <c r="B193" s="1064"/>
      <c r="C193" s="1064"/>
      <c r="D193" s="1064"/>
      <c r="E193" s="1064"/>
      <c r="F193" s="1064"/>
      <c r="G193" s="1064"/>
      <c r="H193" s="262"/>
      <c r="I193" s="318" t="str">
        <f>IF(SUM(I178,I192)=0,"",(SUM(I178,I192)))</f>
        <v/>
      </c>
      <c r="J193" s="14"/>
      <c r="K193" s="318" t="str">
        <f>IF(SUM(K178,K192)=0,"",(SUM(K178,K192)))</f>
        <v/>
      </c>
      <c r="L193" s="15"/>
      <c r="M193" s="288" t="str">
        <f>IF(AND(K193="",I193=""),"",IF(I193="","",IF(I193&lt;K193,12,IF(K193="",12,24))))</f>
        <v/>
      </c>
      <c r="N193" s="11"/>
      <c r="O193" s="563"/>
      <c r="P193" s="11"/>
      <c r="Q193" s="610" t="str">
        <f>IF(M193="","",IF(O193="x","",IF(M193=12,I193/12,(I193+K193)/24)))</f>
        <v/>
      </c>
    </row>
    <row r="194" spans="1:17" ht="15.75" thickTop="1" x14ac:dyDescent="0.25">
      <c r="A194" s="262" t="s">
        <v>405</v>
      </c>
      <c r="B194" s="262"/>
      <c r="C194" s="262"/>
      <c r="D194" s="262"/>
      <c r="E194" s="262"/>
      <c r="F194" s="262"/>
      <c r="G194" s="262"/>
      <c r="H194" s="262"/>
      <c r="I194" s="539" t="e">
        <f>SUM(I193-I170-I171)</f>
        <v>#VALUE!</v>
      </c>
      <c r="J194" s="14"/>
      <c r="K194" s="539" t="e">
        <f>SUM(K193-K170-K171)</f>
        <v>#VALUE!</v>
      </c>
      <c r="L194" s="15"/>
      <c r="M194" s="9"/>
      <c r="N194" s="11"/>
      <c r="O194" s="778"/>
      <c r="P194" s="11"/>
      <c r="Q194" s="540"/>
    </row>
    <row r="195" spans="1:17" x14ac:dyDescent="0.25">
      <c r="A195" s="8"/>
      <c r="B195" s="262"/>
      <c r="C195" s="262"/>
      <c r="D195" s="262"/>
      <c r="E195" s="262"/>
      <c r="F195" s="1159" t="s">
        <v>125</v>
      </c>
      <c r="G195" s="1159"/>
      <c r="H195" s="1159"/>
      <c r="I195" s="1159"/>
      <c r="J195" s="1159"/>
      <c r="K195" s="1159"/>
      <c r="L195" s="1159"/>
      <c r="M195" s="1159"/>
      <c r="N195" s="1159"/>
      <c r="O195" s="1159"/>
      <c r="P195" s="1159"/>
      <c r="Q195" s="1159"/>
    </row>
    <row r="196" spans="1:17" x14ac:dyDescent="0.25">
      <c r="A196" s="5" t="s">
        <v>34</v>
      </c>
      <c r="B196" s="1064" t="s">
        <v>74</v>
      </c>
      <c r="C196" s="1064"/>
      <c r="D196" s="1064"/>
      <c r="E196" s="1064"/>
      <c r="F196" s="1064"/>
      <c r="G196" s="1064"/>
      <c r="H196" s="1064"/>
      <c r="I196" s="312"/>
      <c r="J196" s="316"/>
      <c r="K196" s="312"/>
      <c r="L196" s="311"/>
      <c r="M196" s="287"/>
      <c r="N196" s="287"/>
      <c r="O196" s="287"/>
      <c r="P196" s="287"/>
      <c r="Q196" s="331"/>
    </row>
    <row r="197" spans="1:17" x14ac:dyDescent="0.25">
      <c r="A197" s="1065"/>
      <c r="B197" s="1065"/>
      <c r="C197" s="1065"/>
      <c r="D197" s="1065"/>
      <c r="E197" s="1065"/>
      <c r="F197" s="1065"/>
      <c r="G197" s="1065"/>
      <c r="H197" s="1065"/>
      <c r="I197" s="1065"/>
      <c r="J197" s="1065"/>
      <c r="K197" s="1065"/>
      <c r="L197" s="1065"/>
      <c r="M197" s="1065"/>
      <c r="N197" s="1065"/>
      <c r="O197" s="1065"/>
      <c r="P197" s="1065"/>
      <c r="Q197" s="1065"/>
    </row>
    <row r="198" spans="1:17" x14ac:dyDescent="0.25">
      <c r="A198" s="1065"/>
      <c r="B198" s="1065"/>
      <c r="C198" s="1065"/>
      <c r="D198" s="1065"/>
      <c r="E198" s="1065"/>
      <c r="F198" s="1065"/>
      <c r="G198" s="1065"/>
      <c r="H198" s="1065"/>
      <c r="I198" s="1065"/>
      <c r="J198" s="1065"/>
      <c r="K198" s="1065"/>
      <c r="L198" s="1065"/>
      <c r="M198" s="1065"/>
      <c r="N198" s="1065"/>
      <c r="O198" s="1065"/>
      <c r="P198" s="1065"/>
      <c r="Q198" s="1065"/>
    </row>
    <row r="199" spans="1:17" x14ac:dyDescent="0.25">
      <c r="A199" s="195"/>
      <c r="B199" s="195"/>
      <c r="C199" s="195"/>
      <c r="D199" s="195"/>
      <c r="E199" s="195"/>
      <c r="F199" s="195"/>
      <c r="G199" s="195"/>
      <c r="H199" s="195"/>
      <c r="I199" s="290"/>
      <c r="J199" s="290"/>
      <c r="K199" s="195"/>
      <c r="L199" s="195"/>
      <c r="M199" s="195"/>
      <c r="N199" s="195"/>
      <c r="O199" s="195"/>
      <c r="P199" s="195"/>
      <c r="Q199" s="443"/>
    </row>
    <row r="200" spans="1:17" ht="15.75" customHeight="1" x14ac:dyDescent="0.25">
      <c r="A200" s="330" t="s">
        <v>205</v>
      </c>
      <c r="B200" s="1154"/>
      <c r="C200" s="1154"/>
      <c r="D200" s="1154"/>
      <c r="E200" s="1154"/>
      <c r="F200" s="1154"/>
      <c r="G200" s="1154"/>
      <c r="H200" s="1154"/>
      <c r="I200" s="1154"/>
      <c r="J200" s="1154"/>
      <c r="K200" s="295"/>
      <c r="L200" s="295"/>
      <c r="M200" s="295"/>
      <c r="N200" s="295"/>
      <c r="O200" s="295"/>
      <c r="P200" s="295"/>
      <c r="Q200" s="295"/>
    </row>
    <row r="201" spans="1:17" ht="18" customHeight="1" x14ac:dyDescent="0.25">
      <c r="A201" s="330" t="s">
        <v>3</v>
      </c>
      <c r="B201" s="1155"/>
      <c r="C201" s="1155"/>
      <c r="D201" s="1155"/>
      <c r="E201" s="1155"/>
      <c r="F201" s="1155"/>
      <c r="G201" s="16"/>
      <c r="H201" s="296" t="s">
        <v>103</v>
      </c>
      <c r="I201" s="371">
        <f>Input!$C$9</f>
        <v>2023</v>
      </c>
      <c r="J201" s="296" t="s">
        <v>103</v>
      </c>
      <c r="K201" s="6">
        <f>I201-1</f>
        <v>2022</v>
      </c>
      <c r="L201" s="4"/>
      <c r="M201" s="16" t="s">
        <v>331</v>
      </c>
      <c r="O201" s="175"/>
      <c r="P201" s="175"/>
      <c r="Q201" s="16" t="s">
        <v>14</v>
      </c>
    </row>
    <row r="202" spans="1:17" ht="15" customHeight="1" x14ac:dyDescent="0.25">
      <c r="A202" s="746" t="s">
        <v>332</v>
      </c>
      <c r="B202" s="175"/>
      <c r="C202" s="175"/>
      <c r="D202" s="175"/>
      <c r="E202" s="175"/>
      <c r="F202" s="175"/>
      <c r="G202" s="177" t="s">
        <v>9</v>
      </c>
      <c r="H202" s="4"/>
      <c r="I202" s="754"/>
      <c r="J202" s="4"/>
      <c r="K202" s="754"/>
      <c r="L202" s="4"/>
      <c r="M202" s="766" t="str">
        <f>IF(AND(K202= "",I202=""),"",IF(I202="","",IF(I202&lt;K202,12,IF(K202="",12,24))))</f>
        <v/>
      </c>
      <c r="N202" s="175"/>
      <c r="O202" s="175"/>
      <c r="P202" s="175"/>
      <c r="Q202" s="755" t="str">
        <f>IF(M202="","",IF(O225="x","",IF(M202=12,I202/12,(I202+K202)/24)))</f>
        <v/>
      </c>
    </row>
    <row r="203" spans="1:17" x14ac:dyDescent="0.25">
      <c r="A203" s="1143" t="s">
        <v>314</v>
      </c>
      <c r="B203" s="1143"/>
      <c r="C203" s="1143"/>
      <c r="D203" s="1143"/>
      <c r="E203" s="1143"/>
      <c r="F203" s="1151" t="s">
        <v>9</v>
      </c>
      <c r="G203" s="1151"/>
      <c r="H203" s="1151"/>
      <c r="I203" s="209"/>
      <c r="J203" s="308"/>
      <c r="K203" s="209"/>
      <c r="L203" s="279"/>
      <c r="M203" s="753" t="str">
        <f>IF(AND(K203="",I203=""),"",IF(I203="","",IF(I203&lt;K203,12,IF(K203="",12,24))))</f>
        <v/>
      </c>
      <c r="N203" s="9"/>
      <c r="O203" s="9"/>
      <c r="P203" s="9"/>
      <c r="Q203" s="756" t="str">
        <f>IF(M203="","",IF(O225="x","",IF(M203=12,I203/12,(I203+K203)/24)))</f>
        <v/>
      </c>
    </row>
    <row r="204" spans="1:17" x14ac:dyDescent="0.25">
      <c r="A204" s="1143" t="s">
        <v>344</v>
      </c>
      <c r="B204" s="1143"/>
      <c r="C204" s="1143"/>
      <c r="D204" s="261"/>
      <c r="E204" s="261"/>
      <c r="F204" s="1151" t="s">
        <v>11</v>
      </c>
      <c r="G204" s="1151"/>
      <c r="H204" s="1151"/>
      <c r="I204" s="210"/>
      <c r="J204" s="308"/>
      <c r="K204" s="210"/>
      <c r="L204" s="279"/>
      <c r="M204" s="9"/>
      <c r="N204" s="9"/>
      <c r="O204" s="9"/>
      <c r="P204" s="9"/>
      <c r="Q204" s="314"/>
    </row>
    <row r="205" spans="1:17" x14ac:dyDescent="0.25">
      <c r="A205" s="1143" t="s">
        <v>345</v>
      </c>
      <c r="B205" s="1143"/>
      <c r="C205" s="1143"/>
      <c r="D205" s="261"/>
      <c r="E205" s="261"/>
      <c r="F205" s="1151" t="s">
        <v>11</v>
      </c>
      <c r="G205" s="1151"/>
      <c r="H205" s="1151"/>
      <c r="I205" s="210"/>
      <c r="J205" s="308"/>
      <c r="K205" s="210"/>
      <c r="L205" s="279"/>
      <c r="M205" s="9"/>
      <c r="N205" s="9"/>
      <c r="O205" s="9"/>
      <c r="P205" s="9"/>
      <c r="Q205" s="314"/>
    </row>
    <row r="206" spans="1:17" x14ac:dyDescent="0.25">
      <c r="A206" s="1143" t="s">
        <v>319</v>
      </c>
      <c r="B206" s="1143"/>
      <c r="C206" s="1143"/>
      <c r="D206" s="261"/>
      <c r="E206" s="261"/>
      <c r="F206" s="1151" t="s">
        <v>11</v>
      </c>
      <c r="G206" s="1151"/>
      <c r="H206" s="1151"/>
      <c r="I206" s="210"/>
      <c r="J206" s="308"/>
      <c r="K206" s="210"/>
      <c r="L206" s="279"/>
      <c r="M206" s="9"/>
      <c r="N206" s="9"/>
      <c r="O206" s="9"/>
      <c r="P206" s="9"/>
      <c r="Q206" s="314"/>
    </row>
    <row r="207" spans="1:17" x14ac:dyDescent="0.25">
      <c r="A207" s="1143" t="s">
        <v>342</v>
      </c>
      <c r="B207" s="1143"/>
      <c r="C207" s="1143"/>
      <c r="D207" s="1143"/>
      <c r="E207" s="1143"/>
      <c r="F207" s="1151" t="s">
        <v>194</v>
      </c>
      <c r="G207" s="1151"/>
      <c r="H207" s="1151"/>
      <c r="I207" s="210"/>
      <c r="J207" s="308"/>
      <c r="K207" s="210"/>
      <c r="L207" s="279"/>
      <c r="M207" s="9"/>
      <c r="N207" s="9"/>
      <c r="O207" s="9"/>
      <c r="P207" s="9"/>
      <c r="Q207" s="314"/>
    </row>
    <row r="208" spans="1:17" x14ac:dyDescent="0.25">
      <c r="A208" s="1143" t="s">
        <v>346</v>
      </c>
      <c r="B208" s="1143"/>
      <c r="C208" s="1143"/>
      <c r="D208" s="1143"/>
      <c r="E208" s="1143"/>
      <c r="F208" s="1151" t="s">
        <v>194</v>
      </c>
      <c r="G208" s="1151"/>
      <c r="H208" s="1151"/>
      <c r="I208" s="210"/>
      <c r="J208" s="308"/>
      <c r="K208" s="210"/>
      <c r="L208" s="279"/>
      <c r="M208" s="177"/>
      <c r="N208" s="9"/>
      <c r="O208" s="9"/>
      <c r="P208" s="9"/>
      <c r="Q208" s="177"/>
    </row>
    <row r="209" spans="1:17" x14ac:dyDescent="0.25">
      <c r="A209" s="1143" t="s">
        <v>354</v>
      </c>
      <c r="B209" s="1143"/>
      <c r="C209" s="1143"/>
      <c r="D209" s="1143"/>
      <c r="E209" s="1143"/>
      <c r="F209" s="1151" t="s">
        <v>11</v>
      </c>
      <c r="G209" s="1151"/>
      <c r="H209" s="1151"/>
      <c r="I209" s="210"/>
      <c r="J209" s="308"/>
      <c r="K209" s="210"/>
      <c r="L209" s="279"/>
      <c r="M209" s="9"/>
      <c r="N209" s="9"/>
      <c r="O209" s="9"/>
      <c r="P209" s="9"/>
      <c r="Q209" s="271"/>
    </row>
    <row r="210" spans="1:17" ht="15.75" thickBot="1" x14ac:dyDescent="0.3">
      <c r="A210" s="8"/>
      <c r="B210" s="1064" t="s">
        <v>114</v>
      </c>
      <c r="C210" s="1064"/>
      <c r="D210" s="1064"/>
      <c r="E210" s="1064"/>
      <c r="F210" s="1064"/>
      <c r="G210" s="1064"/>
      <c r="H210" s="262"/>
      <c r="I210" s="318" t="str">
        <f>IF(SUM(I203:I209)=0,"",SUM(I203:I209))</f>
        <v/>
      </c>
      <c r="J210" s="14"/>
      <c r="K210" s="318" t="str">
        <f>IF(SUM(K203:K209)=0,"",SUM(K203:K209))</f>
        <v/>
      </c>
      <c r="L210" s="15"/>
      <c r="M210" s="11"/>
      <c r="N210" s="11"/>
      <c r="O210" s="11"/>
      <c r="P210" s="11"/>
      <c r="Q210" s="314"/>
    </row>
    <row r="211" spans="1:17" ht="15.75" thickTop="1" x14ac:dyDescent="0.25">
      <c r="A211" s="1143" t="s">
        <v>117</v>
      </c>
      <c r="B211" s="1143"/>
      <c r="C211" s="1143"/>
      <c r="D211" s="1143"/>
      <c r="E211" s="1143"/>
      <c r="F211" s="1143"/>
      <c r="G211" s="1143"/>
      <c r="H211" s="1143"/>
      <c r="I211" s="1143"/>
      <c r="J211" s="1143"/>
      <c r="K211" s="1143"/>
      <c r="L211" s="15"/>
      <c r="M211" s="11"/>
      <c r="N211" s="11"/>
      <c r="O211" s="11"/>
      <c r="P211" s="11"/>
      <c r="Q211" s="314"/>
    </row>
    <row r="212" spans="1:17" x14ac:dyDescent="0.25">
      <c r="A212" s="1160" t="s">
        <v>87</v>
      </c>
      <c r="B212" s="1131"/>
      <c r="C212" s="274"/>
      <c r="D212" s="1160"/>
      <c r="E212" s="1160"/>
      <c r="F212" s="1160"/>
      <c r="G212" s="1160"/>
      <c r="H212" s="1160" t="s">
        <v>137</v>
      </c>
      <c r="I212" s="1160"/>
      <c r="J212" s="1160"/>
      <c r="K212" s="1160"/>
      <c r="L212" s="274"/>
      <c r="M212" s="1160" t="s">
        <v>116</v>
      </c>
      <c r="N212" s="1160"/>
      <c r="O212" s="1160"/>
      <c r="P212" s="1160"/>
      <c r="Q212" s="1160"/>
    </row>
    <row r="213" spans="1:17" x14ac:dyDescent="0.25">
      <c r="A213" s="1131"/>
      <c r="B213" s="1131"/>
      <c r="C213" s="315"/>
      <c r="D213" s="1160"/>
      <c r="E213" s="1160"/>
      <c r="F213" s="1160"/>
      <c r="G213" s="1160"/>
      <c r="H213" s="1160"/>
      <c r="I213" s="1160"/>
      <c r="J213" s="1160"/>
      <c r="K213" s="1160"/>
      <c r="L213" s="274"/>
      <c r="M213" s="1160"/>
      <c r="N213" s="1160"/>
      <c r="O213" s="1160"/>
      <c r="P213" s="1160"/>
      <c r="Q213" s="1160"/>
    </row>
    <row r="214" spans="1:17" x14ac:dyDescent="0.25">
      <c r="A214" s="1143" t="s">
        <v>322</v>
      </c>
      <c r="B214" s="1143"/>
      <c r="C214" s="1143"/>
      <c r="D214" s="1143"/>
      <c r="E214" s="1143"/>
      <c r="F214" s="1151" t="s">
        <v>11</v>
      </c>
      <c r="G214" s="1151"/>
      <c r="H214" s="1151"/>
      <c r="I214" s="209"/>
      <c r="J214" s="14"/>
      <c r="K214" s="209"/>
      <c r="L214" s="15"/>
      <c r="M214" s="11"/>
      <c r="N214" s="11"/>
      <c r="O214" s="11"/>
      <c r="P214" s="11"/>
      <c r="Q214" s="314"/>
    </row>
    <row r="215" spans="1:17" x14ac:dyDescent="0.25">
      <c r="A215" s="1143" t="s">
        <v>323</v>
      </c>
      <c r="B215" s="1143"/>
      <c r="C215" s="1143"/>
      <c r="D215" s="1143"/>
      <c r="E215" s="1143"/>
      <c r="F215" s="1151" t="s">
        <v>11</v>
      </c>
      <c r="G215" s="1151"/>
      <c r="H215" s="1151"/>
      <c r="I215" s="210"/>
      <c r="J215" s="14"/>
      <c r="K215" s="210"/>
      <c r="L215" s="15"/>
      <c r="M215" s="11"/>
      <c r="N215" s="11"/>
      <c r="O215" s="11"/>
      <c r="P215" s="11"/>
      <c r="Q215" s="314"/>
    </row>
    <row r="216" spans="1:17" x14ac:dyDescent="0.25">
      <c r="A216" s="1143" t="s">
        <v>343</v>
      </c>
      <c r="B216" s="1143"/>
      <c r="C216" s="1143"/>
      <c r="D216" s="1143"/>
      <c r="E216" s="1143"/>
      <c r="F216" s="1151" t="s">
        <v>194</v>
      </c>
      <c r="G216" s="1151"/>
      <c r="H216" s="1151"/>
      <c r="I216" s="210"/>
      <c r="J216" s="14"/>
      <c r="K216" s="210"/>
      <c r="L216" s="15"/>
      <c r="M216" s="1143"/>
      <c r="N216" s="1143"/>
      <c r="O216" s="1143"/>
      <c r="P216" s="1143"/>
      <c r="Q216" s="1143"/>
    </row>
    <row r="217" spans="1:17" x14ac:dyDescent="0.25">
      <c r="A217" s="1143" t="s">
        <v>325</v>
      </c>
      <c r="B217" s="1143"/>
      <c r="C217" s="1143"/>
      <c r="D217" s="1143"/>
      <c r="E217" s="1143"/>
      <c r="F217" s="1151" t="s">
        <v>194</v>
      </c>
      <c r="G217" s="1151"/>
      <c r="H217" s="1151"/>
      <c r="I217" s="210"/>
      <c r="J217" s="14"/>
      <c r="K217" s="210"/>
      <c r="L217" s="15"/>
      <c r="M217" s="11"/>
      <c r="N217" s="11"/>
      <c r="O217" s="11"/>
      <c r="P217" s="11"/>
      <c r="Q217" s="314"/>
    </row>
    <row r="218" spans="1:17" x14ac:dyDescent="0.25">
      <c r="A218" s="1143" t="s">
        <v>326</v>
      </c>
      <c r="B218" s="1143"/>
      <c r="C218" s="1143"/>
      <c r="D218" s="1143"/>
      <c r="E218" s="1143"/>
      <c r="F218" s="1151" t="s">
        <v>194</v>
      </c>
      <c r="G218" s="1151"/>
      <c r="H218" s="1151"/>
      <c r="I218" s="210"/>
      <c r="J218" s="14"/>
      <c r="K218" s="210"/>
      <c r="L218" s="15"/>
      <c r="M218" s="11"/>
      <c r="N218" s="11"/>
      <c r="O218" s="1146" t="s">
        <v>265</v>
      </c>
      <c r="P218" s="11"/>
      <c r="Q218" s="314"/>
    </row>
    <row r="219" spans="1:17" x14ac:dyDescent="0.25">
      <c r="A219" s="1143" t="s">
        <v>327</v>
      </c>
      <c r="B219" s="1143"/>
      <c r="C219" s="1143"/>
      <c r="D219" s="1143"/>
      <c r="E219" s="1143"/>
      <c r="F219" s="1151" t="s">
        <v>195</v>
      </c>
      <c r="G219" s="1151"/>
      <c r="H219" s="1151"/>
      <c r="I219" s="210"/>
      <c r="J219" s="14"/>
      <c r="K219" s="210"/>
      <c r="L219" s="15"/>
      <c r="M219" s="11"/>
      <c r="N219" s="11"/>
      <c r="O219" s="1146"/>
      <c r="P219" s="11"/>
      <c r="Q219" s="314"/>
    </row>
    <row r="220" spans="1:17" x14ac:dyDescent="0.25">
      <c r="A220" s="1143" t="s">
        <v>316</v>
      </c>
      <c r="B220" s="1143"/>
      <c r="C220" s="1143"/>
      <c r="D220" s="1143"/>
      <c r="E220" s="1143"/>
      <c r="F220" s="1151" t="s">
        <v>195</v>
      </c>
      <c r="G220" s="1151"/>
      <c r="H220" s="1151"/>
      <c r="I220" s="210"/>
      <c r="J220" s="14"/>
      <c r="K220" s="209"/>
      <c r="L220" s="15"/>
      <c r="M220" s="11"/>
      <c r="N220" s="11"/>
      <c r="O220" s="1146"/>
      <c r="P220" s="11"/>
      <c r="Q220" s="314"/>
    </row>
    <row r="221" spans="1:17" x14ac:dyDescent="0.25">
      <c r="A221" s="8" t="s">
        <v>115</v>
      </c>
      <c r="B221" s="262"/>
      <c r="C221" s="262"/>
      <c r="D221" s="262"/>
      <c r="E221" s="262"/>
      <c r="F221" s="1151" t="s">
        <v>11</v>
      </c>
      <c r="G221" s="1151"/>
      <c r="H221" s="1151"/>
      <c r="I221" s="209"/>
      <c r="J221" s="14"/>
      <c r="K221" s="210"/>
      <c r="L221" s="15"/>
      <c r="M221" s="14" t="str">
        <f>IF(SUM(M213:M220)=0,"",SUM(M213:M220))</f>
        <v/>
      </c>
      <c r="N221" s="11"/>
      <c r="O221" s="1146"/>
      <c r="P221" s="11"/>
      <c r="Q221" s="314"/>
    </row>
    <row r="222" spans="1:17" x14ac:dyDescent="0.25">
      <c r="A222" s="1064" t="s">
        <v>118</v>
      </c>
      <c r="B222" s="1064"/>
      <c r="C222" s="1064"/>
      <c r="D222" s="1064"/>
      <c r="E222" s="1064"/>
      <c r="F222" s="1151" t="s">
        <v>12</v>
      </c>
      <c r="G222" s="1151"/>
      <c r="H222" s="1151"/>
      <c r="I222" s="319" t="str">
        <f>IF(SUM(I214:I221)=0,"",SUM(I214:I221))</f>
        <v/>
      </c>
      <c r="J222" s="14"/>
      <c r="K222" s="319" t="str">
        <f>IF(SUM(K214:K221)=0,"",SUM(K214:K221))</f>
        <v/>
      </c>
      <c r="L222" s="15"/>
      <c r="M222" s="11"/>
      <c r="N222" s="11"/>
      <c r="O222" s="1146"/>
      <c r="P222" s="11"/>
      <c r="Q222" s="314"/>
    </row>
    <row r="223" spans="1:17" x14ac:dyDescent="0.25">
      <c r="A223" s="1064" t="s">
        <v>88</v>
      </c>
      <c r="B223" s="1064"/>
      <c r="C223" s="1064"/>
      <c r="D223" s="1064"/>
      <c r="E223" s="1064"/>
      <c r="F223" s="1151" t="s">
        <v>13</v>
      </c>
      <c r="G223" s="1151"/>
      <c r="H223" s="1151"/>
      <c r="I223" s="320"/>
      <c r="J223" s="346"/>
      <c r="K223" s="320"/>
      <c r="L223" s="15"/>
      <c r="M223" s="21" t="s">
        <v>109</v>
      </c>
      <c r="N223" s="9"/>
      <c r="O223" s="1146"/>
      <c r="P223" s="9"/>
      <c r="Q223" s="21" t="s">
        <v>111</v>
      </c>
    </row>
    <row r="224" spans="1:17" ht="15.75" thickBot="1" x14ac:dyDescent="0.3">
      <c r="A224" s="1064" t="s">
        <v>25</v>
      </c>
      <c r="B224" s="1064"/>
      <c r="C224" s="1064"/>
      <c r="D224" s="1064"/>
      <c r="E224" s="1064"/>
      <c r="F224" s="1151" t="s">
        <v>12</v>
      </c>
      <c r="G224" s="1151"/>
      <c r="H224" s="1151"/>
      <c r="I224" s="321" t="str">
        <f>IF(I222="","",I222*I223)</f>
        <v/>
      </c>
      <c r="J224" s="370"/>
      <c r="K224" s="321" t="str">
        <f>IF(K222="","",K222*K223)</f>
        <v/>
      </c>
      <c r="L224" s="15"/>
      <c r="M224" s="11" t="s">
        <v>110</v>
      </c>
      <c r="N224" s="9"/>
      <c r="O224" s="1147"/>
      <c r="P224" s="9"/>
      <c r="Q224" s="271" t="s">
        <v>68</v>
      </c>
    </row>
    <row r="225" spans="1:17" ht="15.75" thickBot="1" x14ac:dyDescent="0.3">
      <c r="A225" s="1064" t="s">
        <v>1</v>
      </c>
      <c r="B225" s="1064"/>
      <c r="C225" s="1064"/>
      <c r="D225" s="1064"/>
      <c r="E225" s="1064"/>
      <c r="F225" s="1064"/>
      <c r="G225" s="1064"/>
      <c r="H225" s="262"/>
      <c r="I225" s="318" t="str">
        <f>IF(SUM(I210,I224)=0,"",(SUM(I210,I224)))</f>
        <v/>
      </c>
      <c r="J225" s="14"/>
      <c r="K225" s="318" t="str">
        <f>IF(SUM(K210,K224)=0,"",(SUM(K210,K224)))</f>
        <v/>
      </c>
      <c r="L225" s="15"/>
      <c r="M225" s="288" t="str">
        <f>IF(AND(K225="",I225=""),"",IF(I225="","",IF(I225&lt;K225,12,IF(K225="",12,24))))</f>
        <v/>
      </c>
      <c r="N225" s="11"/>
      <c r="O225" s="563"/>
      <c r="P225" s="11"/>
      <c r="Q225" s="610" t="str">
        <f>IF(M225="","",IF(O225="x","",IF(M225=12,I225/12,(I225+K225)/24)))</f>
        <v/>
      </c>
    </row>
    <row r="226" spans="1:17" ht="15.75" thickTop="1" x14ac:dyDescent="0.25">
      <c r="A226" s="262" t="s">
        <v>405</v>
      </c>
      <c r="B226" s="262"/>
      <c r="C226" s="262"/>
      <c r="D226" s="262"/>
      <c r="E226" s="262"/>
      <c r="F226" s="262"/>
      <c r="G226" s="262"/>
      <c r="H226" s="262"/>
      <c r="I226" s="539" t="e">
        <f>SUM(I225-I202-I203)</f>
        <v>#VALUE!</v>
      </c>
      <c r="J226" s="14"/>
      <c r="K226" s="539" t="e">
        <f>SUM(K225-K202-K203)</f>
        <v>#VALUE!</v>
      </c>
      <c r="L226" s="15"/>
      <c r="M226" s="9"/>
      <c r="N226" s="11"/>
      <c r="O226" s="778"/>
      <c r="P226" s="11"/>
      <c r="Q226" s="540"/>
    </row>
    <row r="227" spans="1:17" x14ac:dyDescent="0.25">
      <c r="A227" s="8"/>
      <c r="B227" s="262"/>
      <c r="C227" s="262"/>
      <c r="D227" s="262"/>
      <c r="E227" s="262"/>
      <c r="F227" s="1159" t="s">
        <v>125</v>
      </c>
      <c r="G227" s="1159"/>
      <c r="H227" s="1159"/>
      <c r="I227" s="1159"/>
      <c r="J227" s="1159"/>
      <c r="K227" s="1159"/>
      <c r="L227" s="1159"/>
      <c r="M227" s="1159"/>
      <c r="N227" s="1159"/>
      <c r="O227" s="1159"/>
      <c r="P227" s="1159"/>
      <c r="Q227" s="1159"/>
    </row>
    <row r="228" spans="1:17" x14ac:dyDescent="0.25">
      <c r="A228" s="5" t="s">
        <v>34</v>
      </c>
      <c r="B228" s="1064" t="s">
        <v>74</v>
      </c>
      <c r="C228" s="1064"/>
      <c r="D228" s="1064"/>
      <c r="E228" s="1064"/>
      <c r="F228" s="1064"/>
      <c r="G228" s="1064"/>
      <c r="H228" s="1064"/>
      <c r="I228" s="312"/>
      <c r="J228" s="316"/>
      <c r="K228" s="312"/>
      <c r="L228" s="311"/>
      <c r="M228" s="287"/>
      <c r="N228" s="287"/>
      <c r="O228" s="287"/>
      <c r="P228" s="287"/>
      <c r="Q228" s="331"/>
    </row>
    <row r="229" spans="1:17" x14ac:dyDescent="0.25">
      <c r="A229" s="1065"/>
      <c r="B229" s="1065"/>
      <c r="C229" s="1065"/>
      <c r="D229" s="1065"/>
      <c r="E229" s="1065"/>
      <c r="F229" s="1065"/>
      <c r="G229" s="1065"/>
      <c r="H229" s="1065"/>
      <c r="I229" s="1065"/>
      <c r="J229" s="1065"/>
      <c r="K229" s="1065"/>
      <c r="L229" s="1065"/>
      <c r="M229" s="1065"/>
      <c r="N229" s="1065"/>
      <c r="O229" s="1065"/>
      <c r="P229" s="1065"/>
      <c r="Q229" s="1065"/>
    </row>
    <row r="230" spans="1:17" x14ac:dyDescent="0.25">
      <c r="A230" s="1065"/>
      <c r="B230" s="1065"/>
      <c r="C230" s="1065"/>
      <c r="D230" s="1065"/>
      <c r="E230" s="1065"/>
      <c r="F230" s="1065"/>
      <c r="G230" s="1065"/>
      <c r="H230" s="1065"/>
      <c r="I230" s="1065"/>
      <c r="J230" s="1065"/>
      <c r="K230" s="1065"/>
      <c r="L230" s="1065"/>
      <c r="M230" s="1065"/>
      <c r="N230" s="1065"/>
      <c r="O230" s="1065"/>
      <c r="P230" s="1065"/>
      <c r="Q230" s="1065"/>
    </row>
    <row r="231" spans="1:17" x14ac:dyDescent="0.25">
      <c r="A231" s="195"/>
      <c r="B231" s="195"/>
      <c r="C231" s="195"/>
      <c r="D231" s="195"/>
      <c r="E231" s="195"/>
      <c r="F231" s="195"/>
      <c r="G231" s="195"/>
      <c r="H231" s="195"/>
      <c r="I231" s="290"/>
      <c r="J231" s="290"/>
      <c r="K231" s="195"/>
      <c r="L231" s="195"/>
      <c r="M231" s="195"/>
      <c r="N231" s="195"/>
      <c r="O231" s="195"/>
      <c r="P231" s="195"/>
      <c r="Q231" s="443"/>
    </row>
    <row r="232" spans="1:17" ht="15.75" customHeight="1" x14ac:dyDescent="0.25">
      <c r="A232" s="330" t="s">
        <v>205</v>
      </c>
      <c r="B232" s="1154"/>
      <c r="C232" s="1154"/>
      <c r="D232" s="1154"/>
      <c r="E232" s="1154"/>
      <c r="F232" s="1154"/>
      <c r="G232" s="1154"/>
      <c r="H232" s="1154"/>
      <c r="I232" s="1154"/>
      <c r="J232" s="1154"/>
      <c r="K232" s="295"/>
      <c r="L232" s="295"/>
      <c r="M232" s="295"/>
      <c r="N232" s="295"/>
      <c r="O232" s="295"/>
      <c r="P232" s="295"/>
      <c r="Q232" s="295"/>
    </row>
    <row r="233" spans="1:17" ht="19.5" customHeight="1" x14ac:dyDescent="0.25">
      <c r="A233" s="330" t="s">
        <v>3</v>
      </c>
      <c r="B233" s="1155"/>
      <c r="C233" s="1155"/>
      <c r="D233" s="1155"/>
      <c r="E233" s="1155"/>
      <c r="F233" s="1155"/>
      <c r="G233" s="16"/>
      <c r="H233" s="296" t="s">
        <v>103</v>
      </c>
      <c r="I233" s="371">
        <f>Input!$C$9</f>
        <v>2023</v>
      </c>
      <c r="J233" s="296" t="s">
        <v>103</v>
      </c>
      <c r="K233" s="6">
        <f>I233-1</f>
        <v>2022</v>
      </c>
      <c r="L233" s="4"/>
      <c r="M233" s="16" t="s">
        <v>331</v>
      </c>
      <c r="O233" s="175"/>
      <c r="P233" s="175"/>
      <c r="Q233" s="16" t="s">
        <v>14</v>
      </c>
    </row>
    <row r="234" spans="1:17" ht="15" customHeight="1" x14ac:dyDescent="0.25">
      <c r="A234" s="746" t="s">
        <v>332</v>
      </c>
      <c r="B234" s="175"/>
      <c r="C234" s="175"/>
      <c r="D234" s="175"/>
      <c r="E234" s="175"/>
      <c r="F234" s="175"/>
      <c r="G234" s="177" t="s">
        <v>9</v>
      </c>
      <c r="H234" s="4"/>
      <c r="I234" s="754"/>
      <c r="J234" s="4"/>
      <c r="K234" s="754"/>
      <c r="L234" s="4"/>
      <c r="M234" s="766" t="str">
        <f>IF(AND(K234= "",I234=""),"",IF(I234="","",IF(I234&lt;K234,12,IF(K234="",12,24))))</f>
        <v/>
      </c>
      <c r="N234" s="175"/>
      <c r="O234" s="175"/>
      <c r="P234" s="175"/>
      <c r="Q234" s="755" t="str">
        <f>IF(M234="","",IF(O257="x","",IF(M234=12,I234/12,(I234+K234)/24)))</f>
        <v/>
      </c>
    </row>
    <row r="235" spans="1:17" x14ac:dyDescent="0.25">
      <c r="A235" s="1143" t="s">
        <v>314</v>
      </c>
      <c r="B235" s="1143"/>
      <c r="C235" s="1143"/>
      <c r="D235" s="1143"/>
      <c r="E235" s="1143"/>
      <c r="F235" s="1151" t="s">
        <v>9</v>
      </c>
      <c r="G235" s="1151"/>
      <c r="H235" s="1151"/>
      <c r="I235" s="209"/>
      <c r="J235" s="308"/>
      <c r="K235" s="209"/>
      <c r="L235" s="279"/>
      <c r="M235" s="753" t="str">
        <f>IF(AND(K235="",I235=""),"",IF(I235="","",IF(I235&lt;K235,12,IF(K235="",12,24))))</f>
        <v/>
      </c>
      <c r="N235" s="9"/>
      <c r="O235" s="9"/>
      <c r="P235" s="9"/>
      <c r="Q235" s="756" t="str">
        <f>IF(M235="","",IF(O257="x","",IF(M235=12,I235/12,(I235+K235)/24)))</f>
        <v/>
      </c>
    </row>
    <row r="236" spans="1:17" x14ac:dyDescent="0.25">
      <c r="A236" s="1143" t="s">
        <v>349</v>
      </c>
      <c r="B236" s="1143"/>
      <c r="C236" s="1143"/>
      <c r="D236" s="261"/>
      <c r="E236" s="261"/>
      <c r="F236" s="1151" t="s">
        <v>11</v>
      </c>
      <c r="G236" s="1151"/>
      <c r="H236" s="1151"/>
      <c r="I236" s="210"/>
      <c r="J236" s="308"/>
      <c r="K236" s="210"/>
      <c r="L236" s="279"/>
      <c r="M236" s="9"/>
      <c r="N236" s="9"/>
      <c r="O236" s="9"/>
      <c r="P236" s="9"/>
      <c r="Q236" s="314"/>
    </row>
    <row r="237" spans="1:17" x14ac:dyDescent="0.25">
      <c r="A237" s="1143" t="s">
        <v>345</v>
      </c>
      <c r="B237" s="1143"/>
      <c r="C237" s="1143"/>
      <c r="D237" s="261"/>
      <c r="E237" s="261"/>
      <c r="F237" s="1151" t="s">
        <v>11</v>
      </c>
      <c r="G237" s="1151"/>
      <c r="H237" s="1151"/>
      <c r="I237" s="210"/>
      <c r="J237" s="308"/>
      <c r="K237" s="210"/>
      <c r="L237" s="279"/>
      <c r="M237" s="9"/>
      <c r="N237" s="9"/>
      <c r="O237" s="9"/>
      <c r="P237" s="9"/>
      <c r="Q237" s="314"/>
    </row>
    <row r="238" spans="1:17" x14ac:dyDescent="0.25">
      <c r="A238" s="1143" t="s">
        <v>319</v>
      </c>
      <c r="B238" s="1143"/>
      <c r="C238" s="1143"/>
      <c r="D238" s="261"/>
      <c r="E238" s="261"/>
      <c r="F238" s="1151" t="s">
        <v>11</v>
      </c>
      <c r="G238" s="1151"/>
      <c r="H238" s="1151"/>
      <c r="I238" s="210"/>
      <c r="J238" s="308"/>
      <c r="K238" s="210"/>
      <c r="L238" s="279"/>
      <c r="M238" s="9"/>
      <c r="N238" s="9"/>
      <c r="O238" s="9"/>
      <c r="P238" s="9"/>
      <c r="Q238" s="314"/>
    </row>
    <row r="239" spans="1:17" x14ac:dyDescent="0.25">
      <c r="A239" s="1143" t="s">
        <v>320</v>
      </c>
      <c r="B239" s="1143"/>
      <c r="C239" s="1143"/>
      <c r="D239" s="1143"/>
      <c r="E239" s="1143"/>
      <c r="F239" s="1151" t="s">
        <v>194</v>
      </c>
      <c r="G239" s="1151"/>
      <c r="H239" s="1151"/>
      <c r="I239" s="210"/>
      <c r="J239" s="308"/>
      <c r="K239" s="210"/>
      <c r="L239" s="279"/>
      <c r="M239" s="9"/>
      <c r="N239" s="9"/>
      <c r="O239" s="9"/>
      <c r="P239" s="9"/>
      <c r="Q239" s="314"/>
    </row>
    <row r="240" spans="1:17" x14ac:dyDescent="0.25">
      <c r="A240" s="1143" t="s">
        <v>346</v>
      </c>
      <c r="B240" s="1143"/>
      <c r="C240" s="1143"/>
      <c r="D240" s="1143"/>
      <c r="E240" s="1143"/>
      <c r="F240" s="1151" t="s">
        <v>194</v>
      </c>
      <c r="G240" s="1151"/>
      <c r="H240" s="1151"/>
      <c r="I240" s="210"/>
      <c r="J240" s="308"/>
      <c r="K240" s="210"/>
      <c r="L240" s="279"/>
      <c r="M240" s="177"/>
      <c r="N240" s="9"/>
      <c r="O240" s="9"/>
      <c r="P240" s="9"/>
      <c r="Q240" s="177"/>
    </row>
    <row r="241" spans="1:17" x14ac:dyDescent="0.25">
      <c r="A241" s="1143" t="s">
        <v>347</v>
      </c>
      <c r="B241" s="1143"/>
      <c r="C241" s="1143"/>
      <c r="D241" s="1143"/>
      <c r="E241" s="1143"/>
      <c r="F241" s="1151" t="s">
        <v>11</v>
      </c>
      <c r="G241" s="1151"/>
      <c r="H241" s="1151"/>
      <c r="I241" s="210"/>
      <c r="J241" s="308"/>
      <c r="K241" s="210"/>
      <c r="L241" s="279"/>
      <c r="M241" s="9"/>
      <c r="N241" s="9"/>
      <c r="O241" s="9"/>
      <c r="P241" s="9"/>
      <c r="Q241" s="271"/>
    </row>
    <row r="242" spans="1:17" ht="15.75" thickBot="1" x14ac:dyDescent="0.3">
      <c r="A242" s="8"/>
      <c r="B242" s="1064" t="s">
        <v>114</v>
      </c>
      <c r="C242" s="1064"/>
      <c r="D242" s="1064"/>
      <c r="E242" s="1064"/>
      <c r="F242" s="1064"/>
      <c r="G242" s="1064"/>
      <c r="H242" s="262"/>
      <c r="I242" s="318" t="str">
        <f>IF(SUM(I235:I241)=0,"",SUM(I235:I241))</f>
        <v/>
      </c>
      <c r="J242" s="14"/>
      <c r="K242" s="318" t="str">
        <f>IF(SUM(K235:K241)=0,"",SUM(K235:K241))</f>
        <v/>
      </c>
      <c r="L242" s="15"/>
      <c r="M242" s="11"/>
      <c r="N242" s="11"/>
      <c r="O242" s="11"/>
      <c r="P242" s="11"/>
      <c r="Q242" s="314"/>
    </row>
    <row r="243" spans="1:17" ht="15.75" thickTop="1" x14ac:dyDescent="0.25">
      <c r="A243" s="1143" t="s">
        <v>117</v>
      </c>
      <c r="B243" s="1143"/>
      <c r="C243" s="1143"/>
      <c r="D243" s="1143"/>
      <c r="E243" s="1143"/>
      <c r="F243" s="1143"/>
      <c r="G243" s="1143"/>
      <c r="H243" s="1143"/>
      <c r="I243" s="1143"/>
      <c r="J243" s="1143"/>
      <c r="K243" s="1143"/>
      <c r="L243" s="15"/>
      <c r="M243" s="11"/>
      <c r="N243" s="11"/>
      <c r="O243" s="11"/>
      <c r="P243" s="11"/>
      <c r="Q243" s="314"/>
    </row>
    <row r="244" spans="1:17" x14ac:dyDescent="0.25">
      <c r="A244" s="1160" t="s">
        <v>87</v>
      </c>
      <c r="B244" s="1131"/>
      <c r="C244" s="274"/>
      <c r="D244" s="1160"/>
      <c r="E244" s="1160"/>
      <c r="F244" s="1160"/>
      <c r="G244" s="1160"/>
      <c r="H244" s="1160" t="s">
        <v>137</v>
      </c>
      <c r="I244" s="1160"/>
      <c r="J244" s="1160"/>
      <c r="K244" s="1160"/>
      <c r="L244" s="274"/>
      <c r="M244" s="1160" t="s">
        <v>116</v>
      </c>
      <c r="N244" s="1160"/>
      <c r="O244" s="1160"/>
      <c r="P244" s="1160"/>
      <c r="Q244" s="1160"/>
    </row>
    <row r="245" spans="1:17" x14ac:dyDescent="0.25">
      <c r="A245" s="1131"/>
      <c r="B245" s="1131"/>
      <c r="C245" s="315"/>
      <c r="D245" s="1160"/>
      <c r="E245" s="1160"/>
      <c r="F245" s="1160"/>
      <c r="G245" s="1160"/>
      <c r="H245" s="1160"/>
      <c r="I245" s="1160"/>
      <c r="J245" s="1160"/>
      <c r="K245" s="1160"/>
      <c r="L245" s="274"/>
      <c r="M245" s="1160"/>
      <c r="N245" s="1160"/>
      <c r="O245" s="1160"/>
      <c r="P245" s="1160"/>
      <c r="Q245" s="1160"/>
    </row>
    <row r="246" spans="1:17" x14ac:dyDescent="0.25">
      <c r="A246" s="1143" t="s">
        <v>228</v>
      </c>
      <c r="B246" s="1143"/>
      <c r="C246" s="1143"/>
      <c r="D246" s="1143"/>
      <c r="E246" s="1143"/>
      <c r="F246" s="1151" t="s">
        <v>11</v>
      </c>
      <c r="G246" s="1151"/>
      <c r="H246" s="1151"/>
      <c r="I246" s="209"/>
      <c r="J246" s="14"/>
      <c r="K246" s="209"/>
      <c r="L246" s="15"/>
      <c r="M246" s="11"/>
      <c r="N246" s="11"/>
      <c r="O246" s="11"/>
      <c r="P246" s="11"/>
      <c r="Q246" s="314"/>
    </row>
    <row r="247" spans="1:17" x14ac:dyDescent="0.25">
      <c r="A247" s="1143" t="s">
        <v>355</v>
      </c>
      <c r="B247" s="1143"/>
      <c r="C247" s="1143"/>
      <c r="D247" s="1143"/>
      <c r="E247" s="1143"/>
      <c r="F247" s="1151" t="s">
        <v>11</v>
      </c>
      <c r="G247" s="1151"/>
      <c r="H247" s="1151"/>
      <c r="I247" s="210"/>
      <c r="J247" s="14"/>
      <c r="K247" s="210"/>
      <c r="L247" s="15"/>
      <c r="M247" s="11"/>
      <c r="N247" s="11"/>
      <c r="O247" s="11"/>
      <c r="P247" s="11"/>
      <c r="Q247" s="314"/>
    </row>
    <row r="248" spans="1:17" x14ac:dyDescent="0.25">
      <c r="A248" s="1143" t="s">
        <v>348</v>
      </c>
      <c r="B248" s="1143"/>
      <c r="C248" s="1143"/>
      <c r="D248" s="1143"/>
      <c r="E248" s="1143"/>
      <c r="F248" s="1151" t="s">
        <v>194</v>
      </c>
      <c r="G248" s="1151"/>
      <c r="H248" s="1151"/>
      <c r="I248" s="210"/>
      <c r="J248" s="14"/>
      <c r="K248" s="210"/>
      <c r="L248" s="15"/>
      <c r="M248" s="1143"/>
      <c r="N248" s="1143"/>
      <c r="O248" s="1143"/>
      <c r="P248" s="1143"/>
      <c r="Q248" s="1143"/>
    </row>
    <row r="249" spans="1:17" x14ac:dyDescent="0.25">
      <c r="A249" s="1143" t="s">
        <v>325</v>
      </c>
      <c r="B249" s="1143"/>
      <c r="C249" s="1143"/>
      <c r="D249" s="1143"/>
      <c r="E249" s="1143"/>
      <c r="F249" s="1151" t="s">
        <v>194</v>
      </c>
      <c r="G249" s="1151"/>
      <c r="H249" s="1151"/>
      <c r="I249" s="210"/>
      <c r="J249" s="14"/>
      <c r="K249" s="210"/>
      <c r="L249" s="15"/>
      <c r="M249" s="11"/>
      <c r="N249" s="11"/>
      <c r="O249" s="11"/>
      <c r="P249" s="11"/>
      <c r="Q249" s="314"/>
    </row>
    <row r="250" spans="1:17" x14ac:dyDescent="0.25">
      <c r="A250" s="1143" t="s">
        <v>326</v>
      </c>
      <c r="B250" s="1143"/>
      <c r="C250" s="1143"/>
      <c r="D250" s="1143"/>
      <c r="E250" s="1143"/>
      <c r="F250" s="1151" t="s">
        <v>194</v>
      </c>
      <c r="G250" s="1151"/>
      <c r="H250" s="1151"/>
      <c r="I250" s="210"/>
      <c r="J250" s="14"/>
      <c r="K250" s="210"/>
      <c r="L250" s="15"/>
      <c r="M250" s="11"/>
      <c r="N250" s="11"/>
      <c r="O250" s="1146" t="s">
        <v>265</v>
      </c>
      <c r="P250" s="11"/>
      <c r="Q250" s="314"/>
    </row>
    <row r="251" spans="1:17" x14ac:dyDescent="0.25">
      <c r="A251" s="1143" t="s">
        <v>327</v>
      </c>
      <c r="B251" s="1143"/>
      <c r="C251" s="1143"/>
      <c r="D251" s="1143"/>
      <c r="E251" s="1143"/>
      <c r="F251" s="1151" t="s">
        <v>195</v>
      </c>
      <c r="G251" s="1151"/>
      <c r="H251" s="1151"/>
      <c r="I251" s="210"/>
      <c r="J251" s="14"/>
      <c r="K251" s="210"/>
      <c r="L251" s="15"/>
      <c r="M251" s="11"/>
      <c r="N251" s="11"/>
      <c r="O251" s="1146"/>
      <c r="P251" s="11"/>
      <c r="Q251" s="314"/>
    </row>
    <row r="252" spans="1:17" x14ac:dyDescent="0.25">
      <c r="A252" s="1143" t="s">
        <v>316</v>
      </c>
      <c r="B252" s="1143"/>
      <c r="C252" s="1143"/>
      <c r="D252" s="1143"/>
      <c r="E252" s="1143"/>
      <c r="F252" s="1151" t="s">
        <v>195</v>
      </c>
      <c r="G252" s="1151"/>
      <c r="H252" s="1151"/>
      <c r="I252" s="210"/>
      <c r="J252" s="14"/>
      <c r="K252" s="209"/>
      <c r="L252" s="15"/>
      <c r="M252" s="11"/>
      <c r="N252" s="11"/>
      <c r="O252" s="1146"/>
      <c r="P252" s="11"/>
      <c r="Q252" s="314"/>
    </row>
    <row r="253" spans="1:17" x14ac:dyDescent="0.25">
      <c r="A253" s="8" t="s">
        <v>115</v>
      </c>
      <c r="B253" s="262"/>
      <c r="C253" s="262"/>
      <c r="D253" s="262"/>
      <c r="E253" s="262"/>
      <c r="F253" s="1151" t="s">
        <v>11</v>
      </c>
      <c r="G253" s="1151"/>
      <c r="H253" s="1151"/>
      <c r="I253" s="209"/>
      <c r="J253" s="14"/>
      <c r="K253" s="210"/>
      <c r="L253" s="15"/>
      <c r="M253" s="14" t="str">
        <f>IF(SUM(M245:M252)=0,"",SUM(M245:M252))</f>
        <v/>
      </c>
      <c r="N253" s="11"/>
      <c r="O253" s="1146"/>
      <c r="P253" s="11"/>
      <c r="Q253" s="314"/>
    </row>
    <row r="254" spans="1:17" x14ac:dyDescent="0.25">
      <c r="A254" s="1064" t="s">
        <v>118</v>
      </c>
      <c r="B254" s="1064"/>
      <c r="C254" s="1064"/>
      <c r="D254" s="1064"/>
      <c r="E254" s="1064"/>
      <c r="F254" s="1151" t="s">
        <v>12</v>
      </c>
      <c r="G254" s="1151"/>
      <c r="H254" s="1151"/>
      <c r="I254" s="319" t="str">
        <f>IF(SUM(I246:I253)=0,"",SUM(I246:I253))</f>
        <v/>
      </c>
      <c r="J254" s="14"/>
      <c r="K254" s="319" t="str">
        <f>IF(SUM(K246:K253)=0,"",SUM(K246:K253))</f>
        <v/>
      </c>
      <c r="L254" s="15"/>
      <c r="M254" s="11"/>
      <c r="N254" s="11"/>
      <c r="O254" s="1146"/>
      <c r="P254" s="11"/>
      <c r="Q254" s="314"/>
    </row>
    <row r="255" spans="1:17" x14ac:dyDescent="0.25">
      <c r="A255" s="1064" t="s">
        <v>88</v>
      </c>
      <c r="B255" s="1064"/>
      <c r="C255" s="1064"/>
      <c r="D255" s="1064"/>
      <c r="E255" s="1064"/>
      <c r="F255" s="1151" t="s">
        <v>13</v>
      </c>
      <c r="G255" s="1151"/>
      <c r="H255" s="1151"/>
      <c r="I255" s="320"/>
      <c r="J255" s="346"/>
      <c r="K255" s="320"/>
      <c r="L255" s="15"/>
      <c r="M255" s="21" t="s">
        <v>109</v>
      </c>
      <c r="N255" s="9"/>
      <c r="O255" s="1146"/>
      <c r="P255" s="9"/>
      <c r="Q255" s="21" t="s">
        <v>111</v>
      </c>
    </row>
    <row r="256" spans="1:17" ht="15.75" thickBot="1" x14ac:dyDescent="0.3">
      <c r="A256" s="1064" t="s">
        <v>25</v>
      </c>
      <c r="B256" s="1064"/>
      <c r="C256" s="1064"/>
      <c r="D256" s="1064"/>
      <c r="E256" s="1064"/>
      <c r="F256" s="1151" t="s">
        <v>12</v>
      </c>
      <c r="G256" s="1151"/>
      <c r="H256" s="1151"/>
      <c r="I256" s="321" t="str">
        <f>IF(I254="","",I254*I255)</f>
        <v/>
      </c>
      <c r="J256" s="370"/>
      <c r="K256" s="321" t="str">
        <f>IF(K254="","",K254*K255)</f>
        <v/>
      </c>
      <c r="L256" s="15"/>
      <c r="M256" s="11" t="s">
        <v>110</v>
      </c>
      <c r="N256" s="9"/>
      <c r="O256" s="1147"/>
      <c r="P256" s="9"/>
      <c r="Q256" s="271" t="s">
        <v>68</v>
      </c>
    </row>
    <row r="257" spans="1:17" ht="15.75" thickBot="1" x14ac:dyDescent="0.3">
      <c r="A257" s="1064" t="s">
        <v>1</v>
      </c>
      <c r="B257" s="1064"/>
      <c r="C257" s="1064"/>
      <c r="D257" s="1064"/>
      <c r="E257" s="1064"/>
      <c r="F257" s="1064"/>
      <c r="G257" s="1064"/>
      <c r="H257" s="262"/>
      <c r="I257" s="318" t="str">
        <f>IF(SUM(I242,I256)=0,"",(SUM(I242,I256)))</f>
        <v/>
      </c>
      <c r="J257" s="14"/>
      <c r="K257" s="318" t="str">
        <f>IF(SUM(K242,K256)=0,"",(SUM(K242,K256)))</f>
        <v/>
      </c>
      <c r="L257" s="15"/>
      <c r="M257" s="288" t="str">
        <f>IF(AND(K257="",I257=""),"",IF(I257="","",IF(I257&lt;K257,12,IF(K257="",12,24))))</f>
        <v/>
      </c>
      <c r="N257" s="11"/>
      <c r="O257" s="563"/>
      <c r="P257" s="11"/>
      <c r="Q257" s="610" t="str">
        <f>IF(M257="","",IF(O257="x","",IF(M257=12,I257/12,(I257+K257)/24)))</f>
        <v/>
      </c>
    </row>
    <row r="258" spans="1:17" ht="15.75" thickTop="1" x14ac:dyDescent="0.25">
      <c r="A258" s="262" t="s">
        <v>405</v>
      </c>
      <c r="B258" s="262"/>
      <c r="C258" s="262"/>
      <c r="D258" s="262"/>
      <c r="E258" s="262"/>
      <c r="F258" s="262"/>
      <c r="G258" s="262"/>
      <c r="H258" s="262"/>
      <c r="I258" s="539" t="e">
        <f>SUM(I257-I234-I235)</f>
        <v>#VALUE!</v>
      </c>
      <c r="J258" s="14"/>
      <c r="K258" s="539" t="e">
        <f>SUM(K257-K234-K235)</f>
        <v>#VALUE!</v>
      </c>
      <c r="L258" s="15"/>
      <c r="M258" s="9"/>
      <c r="N258" s="11"/>
      <c r="O258" s="778"/>
      <c r="P258" s="11"/>
      <c r="Q258" s="540"/>
    </row>
    <row r="259" spans="1:17" x14ac:dyDescent="0.25">
      <c r="A259" s="8"/>
      <c r="B259" s="262"/>
      <c r="C259" s="262"/>
      <c r="D259" s="262"/>
      <c r="E259" s="262"/>
      <c r="F259" s="1159" t="s">
        <v>125</v>
      </c>
      <c r="G259" s="1159"/>
      <c r="H259" s="1159"/>
      <c r="I259" s="1159"/>
      <c r="J259" s="1159"/>
      <c r="K259" s="1159"/>
      <c r="L259" s="1159"/>
      <c r="M259" s="1159"/>
      <c r="N259" s="1159"/>
      <c r="O259" s="1159"/>
      <c r="P259" s="1159"/>
      <c r="Q259" s="1159"/>
    </row>
    <row r="260" spans="1:17" x14ac:dyDescent="0.25">
      <c r="A260" s="5" t="s">
        <v>34</v>
      </c>
      <c r="B260" s="1064" t="s">
        <v>74</v>
      </c>
      <c r="C260" s="1064"/>
      <c r="D260" s="1064"/>
      <c r="E260" s="1064"/>
      <c r="F260" s="1064"/>
      <c r="G260" s="1064"/>
      <c r="H260" s="1064"/>
      <c r="I260" s="312"/>
      <c r="J260" s="316"/>
      <c r="K260" s="312"/>
      <c r="L260" s="311"/>
      <c r="M260" s="287"/>
      <c r="N260" s="287"/>
      <c r="O260" s="287"/>
      <c r="P260" s="287"/>
      <c r="Q260" s="331"/>
    </row>
    <row r="261" spans="1:17" x14ac:dyDescent="0.25">
      <c r="A261" s="1065"/>
      <c r="B261" s="1065"/>
      <c r="C261" s="1065"/>
      <c r="D261" s="1065"/>
      <c r="E261" s="1065"/>
      <c r="F261" s="1065"/>
      <c r="G261" s="1065"/>
      <c r="H261" s="1065"/>
      <c r="I261" s="1065"/>
      <c r="J261" s="1065"/>
      <c r="K261" s="1065"/>
      <c r="L261" s="1065"/>
      <c r="M261" s="1065"/>
      <c r="N261" s="1065"/>
      <c r="O261" s="1065"/>
      <c r="P261" s="1065"/>
      <c r="Q261" s="1065"/>
    </row>
    <row r="262" spans="1:17" x14ac:dyDescent="0.25">
      <c r="A262" s="1065"/>
      <c r="B262" s="1065"/>
      <c r="C262" s="1065"/>
      <c r="D262" s="1065"/>
      <c r="E262" s="1065"/>
      <c r="F262" s="1065"/>
      <c r="G262" s="1065"/>
      <c r="H262" s="1065"/>
      <c r="I262" s="1065"/>
      <c r="J262" s="1065"/>
      <c r="K262" s="1065"/>
      <c r="L262" s="1065"/>
      <c r="M262" s="1065"/>
      <c r="N262" s="1065"/>
      <c r="O262" s="1065"/>
      <c r="P262" s="1065"/>
      <c r="Q262" s="1065"/>
    </row>
    <row r="263" spans="1:17" x14ac:dyDescent="0.25">
      <c r="A263" s="195"/>
      <c r="B263" s="195"/>
      <c r="C263" s="195"/>
      <c r="D263" s="195"/>
      <c r="E263" s="195"/>
      <c r="F263" s="195"/>
      <c r="G263" s="195"/>
      <c r="H263" s="195"/>
      <c r="I263" s="195"/>
      <c r="J263" s="195"/>
      <c r="K263" s="195"/>
      <c r="L263" s="195"/>
      <c r="M263" s="195"/>
      <c r="N263" s="195"/>
      <c r="O263" s="195"/>
      <c r="P263" s="195"/>
      <c r="Q263" s="444"/>
    </row>
    <row r="264" spans="1:17" x14ac:dyDescent="0.25">
      <c r="A264" s="195"/>
      <c r="B264" s="195"/>
      <c r="C264" s="195"/>
      <c r="D264" s="195"/>
      <c r="E264" s="195"/>
      <c r="F264" s="195"/>
      <c r="G264" s="195"/>
      <c r="H264" s="195"/>
      <c r="I264" s="195"/>
      <c r="J264" s="195"/>
      <c r="K264" s="195"/>
      <c r="L264" s="195"/>
      <c r="M264" s="195"/>
      <c r="N264" s="195"/>
      <c r="O264" s="195"/>
      <c r="P264" s="195"/>
      <c r="Q264" s="444"/>
    </row>
    <row r="265" spans="1:17" x14ac:dyDescent="0.25">
      <c r="A265" s="608"/>
      <c r="B265" s="608"/>
      <c r="C265" s="608"/>
      <c r="D265" s="608"/>
      <c r="E265" s="608"/>
      <c r="F265" s="608"/>
      <c r="G265" s="608"/>
      <c r="H265" s="608"/>
      <c r="I265" s="608">
        <f>SUM(I257,I225,I193,I161,I129,I97,I65,I32)</f>
        <v>0</v>
      </c>
      <c r="J265" s="608"/>
      <c r="K265" s="608">
        <f>SUM(K257,K225,K193,K161,K129,K97,K65,K32)</f>
        <v>0</v>
      </c>
      <c r="L265" s="608">
        <f>SUM(L257,L225,L193,L161,L129,L97,L65,L32)</f>
        <v>0</v>
      </c>
      <c r="M265" s="608"/>
      <c r="N265" s="608">
        <f>SUM(N257,N225,N193,N161,N129,N97,N65,N32)</f>
        <v>0</v>
      </c>
      <c r="O265" s="608"/>
      <c r="P265" s="608"/>
      <c r="Q265" s="608">
        <f>SUM(Q257,Q225,Q193,Q161,Q129,Q97,Q65,Q32)</f>
        <v>0</v>
      </c>
    </row>
    <row r="266" spans="1:17" x14ac:dyDescent="0.25">
      <c r="A266" s="332"/>
      <c r="B266" s="332"/>
      <c r="C266" s="332"/>
      <c r="D266" s="332"/>
      <c r="E266" s="332"/>
      <c r="F266" s="332"/>
      <c r="G266" s="332"/>
      <c r="H266" s="332"/>
      <c r="I266" s="332"/>
      <c r="J266" s="332"/>
      <c r="K266" s="332"/>
      <c r="L266" s="332"/>
      <c r="M266" s="332"/>
      <c r="N266" s="332"/>
      <c r="O266" s="332"/>
      <c r="P266" s="332"/>
      <c r="Q266" s="564"/>
    </row>
    <row r="267" spans="1:17" x14ac:dyDescent="0.25">
      <c r="A267" s="332">
        <f>B6</f>
        <v>0</v>
      </c>
      <c r="B267" s="332">
        <f>B7</f>
        <v>0</v>
      </c>
      <c r="C267" s="496" t="str">
        <f>I32</f>
        <v/>
      </c>
      <c r="D267" s="496" t="str">
        <f>I32</f>
        <v/>
      </c>
      <c r="E267" s="496">
        <f>J32</f>
        <v>0</v>
      </c>
      <c r="F267" s="496" t="str">
        <f>K32</f>
        <v/>
      </c>
      <c r="G267" s="496" t="str">
        <f>M32</f>
        <v/>
      </c>
      <c r="H267" s="496">
        <f>N32</f>
        <v>0</v>
      </c>
      <c r="I267" s="496" t="str">
        <f>Q32</f>
        <v/>
      </c>
      <c r="J267" s="332"/>
      <c r="K267" s="332">
        <f>A37</f>
        <v>0</v>
      </c>
      <c r="L267" s="332"/>
      <c r="M267" s="332"/>
      <c r="N267" s="332"/>
      <c r="O267" s="332"/>
      <c r="P267" s="332"/>
      <c r="Q267" s="564"/>
    </row>
    <row r="268" spans="1:17" x14ac:dyDescent="0.25">
      <c r="A268" s="332">
        <f>B40</f>
        <v>0</v>
      </c>
      <c r="B268" s="332">
        <f>B41</f>
        <v>0</v>
      </c>
      <c r="C268" s="496" t="str">
        <f>I65</f>
        <v/>
      </c>
      <c r="D268" s="496" t="str">
        <f>I65</f>
        <v/>
      </c>
      <c r="E268" s="496">
        <f>J65</f>
        <v>0</v>
      </c>
      <c r="F268" s="496" t="str">
        <f>K65</f>
        <v/>
      </c>
      <c r="G268" s="496" t="str">
        <f>M65</f>
        <v/>
      </c>
      <c r="H268" s="496">
        <f>N65</f>
        <v>0</v>
      </c>
      <c r="I268" s="496" t="str">
        <f>Q65</f>
        <v/>
      </c>
      <c r="J268" s="332"/>
      <c r="K268" s="332">
        <f>A69</f>
        <v>0</v>
      </c>
      <c r="L268" s="332"/>
      <c r="M268" s="332"/>
      <c r="N268" s="332"/>
      <c r="O268" s="332"/>
      <c r="P268" s="332"/>
      <c r="Q268" s="564"/>
    </row>
    <row r="269" spans="1:17" x14ac:dyDescent="0.25">
      <c r="A269" s="332">
        <f>B72</f>
        <v>0</v>
      </c>
      <c r="B269" s="332">
        <f>B41</f>
        <v>0</v>
      </c>
      <c r="C269" s="496" t="str">
        <f>I96</f>
        <v/>
      </c>
      <c r="D269" s="496" t="str">
        <f>I97</f>
        <v/>
      </c>
      <c r="E269" s="496">
        <f>J97</f>
        <v>0</v>
      </c>
      <c r="F269" s="496" t="str">
        <f>K97</f>
        <v/>
      </c>
      <c r="G269" s="496" t="str">
        <f>M96</f>
        <v xml:space="preserve"> of months</v>
      </c>
      <c r="H269" s="496">
        <f>N96</f>
        <v>0</v>
      </c>
      <c r="I269" s="496" t="str">
        <f>Q97</f>
        <v/>
      </c>
      <c r="J269" s="332"/>
      <c r="K269" s="332">
        <f>A101</f>
        <v>0</v>
      </c>
      <c r="L269" s="332"/>
      <c r="M269" s="332"/>
      <c r="N269" s="332"/>
      <c r="O269" s="332"/>
      <c r="P269" s="332"/>
      <c r="Q269" s="564"/>
    </row>
    <row r="270" spans="1:17" x14ac:dyDescent="0.25">
      <c r="A270" s="332">
        <f>B104</f>
        <v>0</v>
      </c>
      <c r="B270" s="332">
        <f>B105</f>
        <v>0</v>
      </c>
      <c r="C270" s="496" t="str">
        <f t="shared" ref="C270:H270" si="0">I129</f>
        <v/>
      </c>
      <c r="D270" s="496" t="str">
        <f>I129</f>
        <v/>
      </c>
      <c r="E270" s="496">
        <f>J129</f>
        <v>0</v>
      </c>
      <c r="F270" s="496" t="str">
        <f>K129</f>
        <v/>
      </c>
      <c r="G270" s="496" t="str">
        <f t="shared" si="0"/>
        <v/>
      </c>
      <c r="H270" s="496">
        <f t="shared" si="0"/>
        <v>0</v>
      </c>
      <c r="I270" s="496" t="str">
        <f>Q129</f>
        <v/>
      </c>
      <c r="J270" s="332"/>
      <c r="K270" s="332">
        <f>A133</f>
        <v>0</v>
      </c>
      <c r="L270" s="332"/>
      <c r="M270" s="332"/>
      <c r="N270" s="332"/>
      <c r="O270" s="332"/>
      <c r="P270" s="332"/>
      <c r="Q270" s="564"/>
    </row>
    <row r="271" spans="1:17" x14ac:dyDescent="0.25">
      <c r="A271" s="332">
        <f>B136</f>
        <v>0</v>
      </c>
      <c r="B271" s="332">
        <f>B137</f>
        <v>0</v>
      </c>
      <c r="C271" s="496" t="str">
        <f t="shared" ref="C271:H271" si="1">I161</f>
        <v/>
      </c>
      <c r="D271" s="496" t="str">
        <f>I161</f>
        <v/>
      </c>
      <c r="E271" s="496">
        <f>J161</f>
        <v>0</v>
      </c>
      <c r="F271" s="496" t="str">
        <f>K161</f>
        <v/>
      </c>
      <c r="G271" s="496" t="str">
        <f t="shared" si="1"/>
        <v/>
      </c>
      <c r="H271" s="496">
        <f t="shared" si="1"/>
        <v>0</v>
      </c>
      <c r="I271" s="496" t="str">
        <f>Q161</f>
        <v/>
      </c>
      <c r="J271" s="332"/>
      <c r="K271" s="332">
        <f>A165</f>
        <v>0</v>
      </c>
      <c r="L271" s="332"/>
      <c r="M271" s="332"/>
      <c r="N271" s="332"/>
      <c r="O271" s="332"/>
      <c r="P271" s="332"/>
      <c r="Q271" s="564"/>
    </row>
    <row r="272" spans="1:17" x14ac:dyDescent="0.25">
      <c r="A272" s="332">
        <f>B168</f>
        <v>0</v>
      </c>
      <c r="B272" s="332">
        <f>B169</f>
        <v>0</v>
      </c>
      <c r="C272" s="496" t="str">
        <f t="shared" ref="C272:H272" si="2">I193</f>
        <v/>
      </c>
      <c r="D272" s="496" t="str">
        <f>I193</f>
        <v/>
      </c>
      <c r="E272" s="496">
        <f>J193</f>
        <v>0</v>
      </c>
      <c r="F272" s="496" t="str">
        <f>K193</f>
        <v/>
      </c>
      <c r="G272" s="496" t="str">
        <f t="shared" si="2"/>
        <v/>
      </c>
      <c r="H272" s="496">
        <f t="shared" si="2"/>
        <v>0</v>
      </c>
      <c r="I272" s="496" t="str">
        <f>Q193</f>
        <v/>
      </c>
      <c r="J272" s="332"/>
      <c r="K272" s="332">
        <f>A197</f>
        <v>0</v>
      </c>
      <c r="L272" s="332"/>
      <c r="M272" s="332"/>
      <c r="N272" s="332"/>
      <c r="O272" s="332"/>
      <c r="P272" s="332"/>
      <c r="Q272" s="564"/>
    </row>
    <row r="273" spans="1:17" x14ac:dyDescent="0.25">
      <c r="A273" s="332">
        <f>B200</f>
        <v>0</v>
      </c>
      <c r="B273" s="332">
        <f>B201</f>
        <v>0</v>
      </c>
      <c r="C273" s="496" t="str">
        <f t="shared" ref="C273:H273" si="3">I225</f>
        <v/>
      </c>
      <c r="D273" s="496" t="str">
        <f>I225</f>
        <v/>
      </c>
      <c r="E273" s="496">
        <f>J225</f>
        <v>0</v>
      </c>
      <c r="F273" s="496" t="str">
        <f>K225</f>
        <v/>
      </c>
      <c r="G273" s="496" t="str">
        <f t="shared" si="3"/>
        <v/>
      </c>
      <c r="H273" s="496">
        <f t="shared" si="3"/>
        <v>0</v>
      </c>
      <c r="I273" s="496" t="str">
        <f>Q225</f>
        <v/>
      </c>
      <c r="J273" s="332"/>
      <c r="K273" s="332">
        <f>A229</f>
        <v>0</v>
      </c>
      <c r="L273" s="332"/>
      <c r="M273" s="332"/>
      <c r="N273" s="332"/>
      <c r="O273" s="332"/>
      <c r="P273" s="332"/>
      <c r="Q273" s="564"/>
    </row>
    <row r="274" spans="1:17" x14ac:dyDescent="0.25">
      <c r="A274" s="332">
        <f>B232</f>
        <v>0</v>
      </c>
      <c r="B274" s="332">
        <f>B233</f>
        <v>0</v>
      </c>
      <c r="C274" s="496" t="str">
        <f t="shared" ref="C274:H274" si="4">I257</f>
        <v/>
      </c>
      <c r="D274" s="496" t="str">
        <f>I257</f>
        <v/>
      </c>
      <c r="E274" s="496">
        <f>J257</f>
        <v>0</v>
      </c>
      <c r="F274" s="496" t="str">
        <f>K257</f>
        <v/>
      </c>
      <c r="G274" s="496" t="str">
        <f t="shared" si="4"/>
        <v/>
      </c>
      <c r="H274" s="496">
        <f t="shared" si="4"/>
        <v>0</v>
      </c>
      <c r="I274" s="496" t="str">
        <f>Q257</f>
        <v/>
      </c>
      <c r="J274" s="332"/>
      <c r="K274" s="332">
        <f>A261</f>
        <v>0</v>
      </c>
      <c r="L274" s="332"/>
      <c r="M274" s="332"/>
      <c r="N274" s="332"/>
      <c r="O274" s="332"/>
      <c r="P274" s="332"/>
      <c r="Q274" s="564"/>
    </row>
  </sheetData>
  <protectedRanges>
    <protectedRange sqref="I7" name="Range1_1_12"/>
    <protectedRange sqref="I73 I41" name="Range1_1_2_1"/>
    <protectedRange sqref="I105" name="Range1_1_3_1"/>
    <protectedRange sqref="I137" name="Range1_1_4_1"/>
    <protectedRange sqref="I169" name="Range1_1_5_1"/>
    <protectedRange sqref="I201" name="Range1_1_6_1"/>
    <protectedRange sqref="I233" name="Range1_1_7_1"/>
  </protectedRanges>
  <mergeCells count="417">
    <mergeCell ref="S49:T49"/>
    <mergeCell ref="S50:T50"/>
    <mergeCell ref="S51:T51"/>
    <mergeCell ref="S45:T45"/>
    <mergeCell ref="S46:T46"/>
    <mergeCell ref="A257:G257"/>
    <mergeCell ref="B260:H260"/>
    <mergeCell ref="M244:Q245"/>
    <mergeCell ref="A246:E246"/>
    <mergeCell ref="F246:H246"/>
    <mergeCell ref="A247:E247"/>
    <mergeCell ref="F247:H247"/>
    <mergeCell ref="A248:E248"/>
    <mergeCell ref="F248:H248"/>
    <mergeCell ref="M248:Q248"/>
    <mergeCell ref="A249:E249"/>
    <mergeCell ref="F249:H249"/>
    <mergeCell ref="A241:E241"/>
    <mergeCell ref="F241:H241"/>
    <mergeCell ref="B242:G242"/>
    <mergeCell ref="A243:K243"/>
    <mergeCell ref="A244:B245"/>
    <mergeCell ref="D244:G245"/>
    <mergeCell ref="H244:K245"/>
    <mergeCell ref="A261:Q262"/>
    <mergeCell ref="A254:E254"/>
    <mergeCell ref="F254:H254"/>
    <mergeCell ref="A255:E255"/>
    <mergeCell ref="F255:H255"/>
    <mergeCell ref="A256:E256"/>
    <mergeCell ref="F256:H256"/>
    <mergeCell ref="O250:O256"/>
    <mergeCell ref="A251:E251"/>
    <mergeCell ref="F251:H251"/>
    <mergeCell ref="A252:E252"/>
    <mergeCell ref="F252:H252"/>
    <mergeCell ref="F253:H253"/>
    <mergeCell ref="A250:E250"/>
    <mergeCell ref="F250:H250"/>
    <mergeCell ref="A238:C238"/>
    <mergeCell ref="F238:H238"/>
    <mergeCell ref="A239:E239"/>
    <mergeCell ref="F239:H239"/>
    <mergeCell ref="A240:E240"/>
    <mergeCell ref="F240:H240"/>
    <mergeCell ref="A235:E235"/>
    <mergeCell ref="F235:H235"/>
    <mergeCell ref="A236:C236"/>
    <mergeCell ref="F236:H236"/>
    <mergeCell ref="A237:C237"/>
    <mergeCell ref="F237:H237"/>
    <mergeCell ref="A225:G225"/>
    <mergeCell ref="B228:H228"/>
    <mergeCell ref="A229:Q230"/>
    <mergeCell ref="B232:J232"/>
    <mergeCell ref="B233:F233"/>
    <mergeCell ref="F221:H221"/>
    <mergeCell ref="A222:E222"/>
    <mergeCell ref="F222:H222"/>
    <mergeCell ref="A223:E223"/>
    <mergeCell ref="F223:H223"/>
    <mergeCell ref="A224:E224"/>
    <mergeCell ref="F224:H224"/>
    <mergeCell ref="M216:Q216"/>
    <mergeCell ref="A217:E217"/>
    <mergeCell ref="F217:H217"/>
    <mergeCell ref="A218:E218"/>
    <mergeCell ref="F218:H218"/>
    <mergeCell ref="O218:O224"/>
    <mergeCell ref="A219:E219"/>
    <mergeCell ref="F219:H219"/>
    <mergeCell ref="A220:E220"/>
    <mergeCell ref="F220:H220"/>
    <mergeCell ref="A214:E214"/>
    <mergeCell ref="F214:H214"/>
    <mergeCell ref="A215:E215"/>
    <mergeCell ref="F215:H215"/>
    <mergeCell ref="A216:E216"/>
    <mergeCell ref="F216:H216"/>
    <mergeCell ref="B210:G210"/>
    <mergeCell ref="A211:K211"/>
    <mergeCell ref="A212:B213"/>
    <mergeCell ref="D212:G213"/>
    <mergeCell ref="H212:K213"/>
    <mergeCell ref="M212:Q213"/>
    <mergeCell ref="A207:E207"/>
    <mergeCell ref="F207:H207"/>
    <mergeCell ref="A208:E208"/>
    <mergeCell ref="F208:H208"/>
    <mergeCell ref="A209:E209"/>
    <mergeCell ref="F209:H209"/>
    <mergeCell ref="B201:F201"/>
    <mergeCell ref="A204:C204"/>
    <mergeCell ref="A205:C205"/>
    <mergeCell ref="F205:H205"/>
    <mergeCell ref="A206:C206"/>
    <mergeCell ref="F206:H206"/>
    <mergeCell ref="A203:E203"/>
    <mergeCell ref="F203:H203"/>
    <mergeCell ref="F204:H204"/>
    <mergeCell ref="F192:H192"/>
    <mergeCell ref="A193:G193"/>
    <mergeCell ref="B196:H196"/>
    <mergeCell ref="A197:Q198"/>
    <mergeCell ref="B200:J200"/>
    <mergeCell ref="A180:B181"/>
    <mergeCell ref="D180:G181"/>
    <mergeCell ref="H180:K181"/>
    <mergeCell ref="M180:Q181"/>
    <mergeCell ref="M184:Q184"/>
    <mergeCell ref="O186:O192"/>
    <mergeCell ref="A188:E188"/>
    <mergeCell ref="F188:H188"/>
    <mergeCell ref="F189:H189"/>
    <mergeCell ref="A190:E190"/>
    <mergeCell ref="F190:H190"/>
    <mergeCell ref="A191:E191"/>
    <mergeCell ref="F191:H191"/>
    <mergeCell ref="A192:E192"/>
    <mergeCell ref="A185:E185"/>
    <mergeCell ref="F185:H185"/>
    <mergeCell ref="A186:E186"/>
    <mergeCell ref="F186:H186"/>
    <mergeCell ref="A187:E187"/>
    <mergeCell ref="M148:Q149"/>
    <mergeCell ref="M152:Q152"/>
    <mergeCell ref="A154:E154"/>
    <mergeCell ref="F154:H154"/>
    <mergeCell ref="O154:O160"/>
    <mergeCell ref="A155:E155"/>
    <mergeCell ref="F155:H155"/>
    <mergeCell ref="A156:E156"/>
    <mergeCell ref="F156:H156"/>
    <mergeCell ref="F157:H157"/>
    <mergeCell ref="A150:E150"/>
    <mergeCell ref="F150:H150"/>
    <mergeCell ref="B146:G146"/>
    <mergeCell ref="A147:K147"/>
    <mergeCell ref="A148:B149"/>
    <mergeCell ref="D148:G149"/>
    <mergeCell ref="H148:K149"/>
    <mergeCell ref="A142:C142"/>
    <mergeCell ref="F142:H142"/>
    <mergeCell ref="A143:E143"/>
    <mergeCell ref="F143:H143"/>
    <mergeCell ref="A144:E144"/>
    <mergeCell ref="F144:H144"/>
    <mergeCell ref="A145:E145"/>
    <mergeCell ref="F145:H145"/>
    <mergeCell ref="A140:C140"/>
    <mergeCell ref="F140:H140"/>
    <mergeCell ref="A141:C141"/>
    <mergeCell ref="F141:H141"/>
    <mergeCell ref="B137:F137"/>
    <mergeCell ref="A139:E139"/>
    <mergeCell ref="F139:H139"/>
    <mergeCell ref="A94:E94"/>
    <mergeCell ref="A133:Q134"/>
    <mergeCell ref="B136:J136"/>
    <mergeCell ref="A127:E127"/>
    <mergeCell ref="F127:H127"/>
    <mergeCell ref="A128:E128"/>
    <mergeCell ref="F128:H128"/>
    <mergeCell ref="A129:G129"/>
    <mergeCell ref="B132:H132"/>
    <mergeCell ref="A107:E107"/>
    <mergeCell ref="F107:H107"/>
    <mergeCell ref="A108:C108"/>
    <mergeCell ref="F108:H108"/>
    <mergeCell ref="A96:E96"/>
    <mergeCell ref="F96:H96"/>
    <mergeCell ref="B105:F105"/>
    <mergeCell ref="M116:Q117"/>
    <mergeCell ref="A112:E112"/>
    <mergeCell ref="F112:H112"/>
    <mergeCell ref="B114:G114"/>
    <mergeCell ref="A115:K115"/>
    <mergeCell ref="A116:B117"/>
    <mergeCell ref="D116:G117"/>
    <mergeCell ref="H116:K117"/>
    <mergeCell ref="A109:C109"/>
    <mergeCell ref="F109:H109"/>
    <mergeCell ref="A110:C110"/>
    <mergeCell ref="F110:H110"/>
    <mergeCell ref="A111:E111"/>
    <mergeCell ref="F111:H111"/>
    <mergeCell ref="A113:E113"/>
    <mergeCell ref="F113:H113"/>
    <mergeCell ref="M84:Q85"/>
    <mergeCell ref="A86:E86"/>
    <mergeCell ref="F86:H86"/>
    <mergeCell ref="A87:E87"/>
    <mergeCell ref="F87:H87"/>
    <mergeCell ref="A88:E88"/>
    <mergeCell ref="F88:H88"/>
    <mergeCell ref="M88:Q88"/>
    <mergeCell ref="A89:E89"/>
    <mergeCell ref="F89:H89"/>
    <mergeCell ref="A90:E90"/>
    <mergeCell ref="F90:H90"/>
    <mergeCell ref="A97:G97"/>
    <mergeCell ref="F99:Q99"/>
    <mergeCell ref="B100:H100"/>
    <mergeCell ref="A101:Q102"/>
    <mergeCell ref="B104:J104"/>
    <mergeCell ref="O90:O96"/>
    <mergeCell ref="A91:E91"/>
    <mergeCell ref="F91:H91"/>
    <mergeCell ref="A92:E92"/>
    <mergeCell ref="F92:H92"/>
    <mergeCell ref="F94:H94"/>
    <mergeCell ref="A95:E95"/>
    <mergeCell ref="F95:H95"/>
    <mergeCell ref="F93:H93"/>
    <mergeCell ref="M56:Q56"/>
    <mergeCell ref="A57:E57"/>
    <mergeCell ref="F57:H57"/>
    <mergeCell ref="A58:E58"/>
    <mergeCell ref="F58:H58"/>
    <mergeCell ref="O58:O64"/>
    <mergeCell ref="A59:E59"/>
    <mergeCell ref="F59:H59"/>
    <mergeCell ref="A60:E60"/>
    <mergeCell ref="F60:H60"/>
    <mergeCell ref="A62:E62"/>
    <mergeCell ref="F62:H62"/>
    <mergeCell ref="A63:E63"/>
    <mergeCell ref="F63:H63"/>
    <mergeCell ref="A64:E64"/>
    <mergeCell ref="F64:H64"/>
    <mergeCell ref="M52:Q53"/>
    <mergeCell ref="A49:E49"/>
    <mergeCell ref="F49:H49"/>
    <mergeCell ref="B50:G50"/>
    <mergeCell ref="A51:K51"/>
    <mergeCell ref="F45:H45"/>
    <mergeCell ref="F46:H46"/>
    <mergeCell ref="A47:E47"/>
    <mergeCell ref="F47:H47"/>
    <mergeCell ref="A54:E54"/>
    <mergeCell ref="F54:H54"/>
    <mergeCell ref="A55:E55"/>
    <mergeCell ref="F55:H55"/>
    <mergeCell ref="A56:E56"/>
    <mergeCell ref="F56:H56"/>
    <mergeCell ref="F44:H44"/>
    <mergeCell ref="A45:C45"/>
    <mergeCell ref="A46:C46"/>
    <mergeCell ref="A52:B53"/>
    <mergeCell ref="D52:G53"/>
    <mergeCell ref="H52:K53"/>
    <mergeCell ref="A12:C12"/>
    <mergeCell ref="A13:C13"/>
    <mergeCell ref="A18:K18"/>
    <mergeCell ref="A19:B20"/>
    <mergeCell ref="D19:G20"/>
    <mergeCell ref="H19:K20"/>
    <mergeCell ref="A1:D3"/>
    <mergeCell ref="N1:Q1"/>
    <mergeCell ref="N2:Q2"/>
    <mergeCell ref="N3:Q3"/>
    <mergeCell ref="A11:C11"/>
    <mergeCell ref="B17:G17"/>
    <mergeCell ref="M19:Q20"/>
    <mergeCell ref="B6:J6"/>
    <mergeCell ref="B7:F7"/>
    <mergeCell ref="A10:E10"/>
    <mergeCell ref="F10:H10"/>
    <mergeCell ref="F11:H11"/>
    <mergeCell ref="F12:H12"/>
    <mergeCell ref="I1:J1"/>
    <mergeCell ref="I2:J2"/>
    <mergeCell ref="I3:J3"/>
    <mergeCell ref="F13:H13"/>
    <mergeCell ref="A14:E14"/>
    <mergeCell ref="F187:H187"/>
    <mergeCell ref="A182:E182"/>
    <mergeCell ref="F182:H182"/>
    <mergeCell ref="A183:E183"/>
    <mergeCell ref="F183:H183"/>
    <mergeCell ref="A184:E184"/>
    <mergeCell ref="F184:H184"/>
    <mergeCell ref="A171:E171"/>
    <mergeCell ref="F171:H171"/>
    <mergeCell ref="A172:C172"/>
    <mergeCell ref="F172:H172"/>
    <mergeCell ref="A176:E176"/>
    <mergeCell ref="F176:H176"/>
    <mergeCell ref="A177:E177"/>
    <mergeCell ref="F177:H177"/>
    <mergeCell ref="B178:G178"/>
    <mergeCell ref="A179:K179"/>
    <mergeCell ref="A173:C173"/>
    <mergeCell ref="F173:H173"/>
    <mergeCell ref="A174:C174"/>
    <mergeCell ref="F174:H174"/>
    <mergeCell ref="A175:E175"/>
    <mergeCell ref="F175:H175"/>
    <mergeCell ref="B168:J168"/>
    <mergeCell ref="B169:F169"/>
    <mergeCell ref="A158:E158"/>
    <mergeCell ref="F158:H158"/>
    <mergeCell ref="A159:E159"/>
    <mergeCell ref="F159:H159"/>
    <mergeCell ref="A151:E151"/>
    <mergeCell ref="F151:H151"/>
    <mergeCell ref="A152:E152"/>
    <mergeCell ref="F152:H152"/>
    <mergeCell ref="A153:E153"/>
    <mergeCell ref="F153:H153"/>
    <mergeCell ref="A160:E160"/>
    <mergeCell ref="F160:H160"/>
    <mergeCell ref="A161:G161"/>
    <mergeCell ref="B164:H164"/>
    <mergeCell ref="A165:Q166"/>
    <mergeCell ref="A122:E122"/>
    <mergeCell ref="F122:H122"/>
    <mergeCell ref="O122:O128"/>
    <mergeCell ref="A123:E123"/>
    <mergeCell ref="A118:E118"/>
    <mergeCell ref="F118:H118"/>
    <mergeCell ref="A119:E119"/>
    <mergeCell ref="F119:H119"/>
    <mergeCell ref="F123:H123"/>
    <mergeCell ref="A124:E124"/>
    <mergeCell ref="F124:H124"/>
    <mergeCell ref="F125:H125"/>
    <mergeCell ref="A126:E126"/>
    <mergeCell ref="F126:H126"/>
    <mergeCell ref="A121:E121"/>
    <mergeCell ref="F121:H121"/>
    <mergeCell ref="A120:E120"/>
    <mergeCell ref="F120:H120"/>
    <mergeCell ref="M120:Q120"/>
    <mergeCell ref="A75:E75"/>
    <mergeCell ref="F75:H75"/>
    <mergeCell ref="A76:C76"/>
    <mergeCell ref="F76:H76"/>
    <mergeCell ref="A77:C77"/>
    <mergeCell ref="F77:H77"/>
    <mergeCell ref="A78:C78"/>
    <mergeCell ref="F78:H78"/>
    <mergeCell ref="F61:H61"/>
    <mergeCell ref="A65:G65"/>
    <mergeCell ref="B68:H68"/>
    <mergeCell ref="A69:Q70"/>
    <mergeCell ref="B72:J72"/>
    <mergeCell ref="F67:Q67"/>
    <mergeCell ref="F14:H14"/>
    <mergeCell ref="A15:E15"/>
    <mergeCell ref="F15:H15"/>
    <mergeCell ref="A16:E16"/>
    <mergeCell ref="F16:H16"/>
    <mergeCell ref="B36:H36"/>
    <mergeCell ref="A37:Q38"/>
    <mergeCell ref="A31:E31"/>
    <mergeCell ref="F31:H31"/>
    <mergeCell ref="F34:Q34"/>
    <mergeCell ref="A27:E27"/>
    <mergeCell ref="F27:H27"/>
    <mergeCell ref="F28:H28"/>
    <mergeCell ref="A29:E29"/>
    <mergeCell ref="F29:H29"/>
    <mergeCell ref="A30:E30"/>
    <mergeCell ref="F30:H30"/>
    <mergeCell ref="A25:E25"/>
    <mergeCell ref="F25:H25"/>
    <mergeCell ref="O25:O31"/>
    <mergeCell ref="M23:Q23"/>
    <mergeCell ref="A24:E24"/>
    <mergeCell ref="A21:E21"/>
    <mergeCell ref="F21:H21"/>
    <mergeCell ref="A22:E22"/>
    <mergeCell ref="B40:J40"/>
    <mergeCell ref="B41:F41"/>
    <mergeCell ref="A32:G32"/>
    <mergeCell ref="F22:H22"/>
    <mergeCell ref="A48:E48"/>
    <mergeCell ref="F48:H48"/>
    <mergeCell ref="F24:H24"/>
    <mergeCell ref="S19:X19"/>
    <mergeCell ref="S20:W20"/>
    <mergeCell ref="U31:Y31"/>
    <mergeCell ref="U43:Y43"/>
    <mergeCell ref="U41:Y41"/>
    <mergeCell ref="S41:T41"/>
    <mergeCell ref="S39:T39"/>
    <mergeCell ref="S38:T38"/>
    <mergeCell ref="S37:T37"/>
    <mergeCell ref="S36:T36"/>
    <mergeCell ref="S35:T35"/>
    <mergeCell ref="S34:T34"/>
    <mergeCell ref="S47:T47"/>
    <mergeCell ref="F131:Q131"/>
    <mergeCell ref="F163:Q163"/>
    <mergeCell ref="F195:Q195"/>
    <mergeCell ref="F227:Q227"/>
    <mergeCell ref="F259:Q259"/>
    <mergeCell ref="A23:E23"/>
    <mergeCell ref="F23:H23"/>
    <mergeCell ref="A26:E26"/>
    <mergeCell ref="F26:H26"/>
    <mergeCell ref="A43:E43"/>
    <mergeCell ref="F43:H43"/>
    <mergeCell ref="A44:C44"/>
    <mergeCell ref="B82:G82"/>
    <mergeCell ref="A83:K83"/>
    <mergeCell ref="A84:B85"/>
    <mergeCell ref="D84:G85"/>
    <mergeCell ref="H84:K85"/>
    <mergeCell ref="A79:E79"/>
    <mergeCell ref="F79:H79"/>
    <mergeCell ref="A80:E80"/>
    <mergeCell ref="F80:H80"/>
    <mergeCell ref="A81:E81"/>
    <mergeCell ref="F81:H81"/>
    <mergeCell ref="B73:F73"/>
  </mergeCells>
  <conditionalFormatting sqref="B6 B7:F7 I10:I16 K10:K16 I21:I28 K21:K28 A37">
    <cfRule type="cellIs" dxfId="250" priority="39" stopIfTrue="1" operator="equal">
      <formula>0</formula>
    </cfRule>
  </conditionalFormatting>
  <conditionalFormatting sqref="B40">
    <cfRule type="cellIs" dxfId="249" priority="2" stopIfTrue="1" operator="equal">
      <formula>0</formula>
    </cfRule>
  </conditionalFormatting>
  <conditionalFormatting sqref="B72">
    <cfRule type="cellIs" dxfId="248" priority="8" stopIfTrue="1" operator="equal">
      <formula>0</formula>
    </cfRule>
  </conditionalFormatting>
  <conditionalFormatting sqref="B104 B105:F105 I118:I125 K118:K125 A133">
    <cfRule type="cellIs" dxfId="247" priority="30" stopIfTrue="1" operator="equal">
      <formula>0</formula>
    </cfRule>
  </conditionalFormatting>
  <conditionalFormatting sqref="B136 B137:F137 I150:I157 K150:K157 A165">
    <cfRule type="cellIs" dxfId="246" priority="27" stopIfTrue="1" operator="equal">
      <formula>0</formula>
    </cfRule>
  </conditionalFormatting>
  <conditionalFormatting sqref="B168 B169:F169 I182:I189 K182:K189 A197">
    <cfRule type="cellIs" dxfId="245" priority="24" stopIfTrue="1" operator="equal">
      <formula>0</formula>
    </cfRule>
  </conditionalFormatting>
  <conditionalFormatting sqref="B200 B201:F201 I214:I221 K214:K221 A229">
    <cfRule type="cellIs" dxfId="244" priority="21" stopIfTrue="1" operator="equal">
      <formula>0</formula>
    </cfRule>
  </conditionalFormatting>
  <conditionalFormatting sqref="B232 B233:F233 I246:I253 K246:K253 A261">
    <cfRule type="cellIs" dxfId="243" priority="18" stopIfTrue="1" operator="equal">
      <formula>0</formula>
    </cfRule>
  </conditionalFormatting>
  <conditionalFormatting sqref="B41:F41">
    <cfRule type="cellIs" dxfId="242" priority="1" stopIfTrue="1" operator="equal">
      <formula>0</formula>
    </cfRule>
  </conditionalFormatting>
  <conditionalFormatting sqref="B73:F73">
    <cfRule type="cellIs" dxfId="241" priority="7" stopIfTrue="1" operator="equal">
      <formula>0</formula>
    </cfRule>
  </conditionalFormatting>
  <conditionalFormatting sqref="I30 K30">
    <cfRule type="cellIs" dxfId="240" priority="37" stopIfTrue="1" operator="equal">
      <formula>0</formula>
    </cfRule>
  </conditionalFormatting>
  <conditionalFormatting sqref="I36 K36">
    <cfRule type="cellIs" dxfId="239" priority="38" stopIfTrue="1" operator="equal">
      <formula>0</formula>
    </cfRule>
  </conditionalFormatting>
  <conditionalFormatting sqref="I43:I49 K43:K49">
    <cfRule type="cellIs" dxfId="238" priority="3" stopIfTrue="1" operator="equal">
      <formula>0</formula>
    </cfRule>
  </conditionalFormatting>
  <conditionalFormatting sqref="I54:I61 K54:K61 A69">
    <cfRule type="cellIs" dxfId="237" priority="6" stopIfTrue="1" operator="equal">
      <formula>0</formula>
    </cfRule>
  </conditionalFormatting>
  <conditionalFormatting sqref="I63 K63">
    <cfRule type="cellIs" dxfId="236" priority="4" stopIfTrue="1" operator="equal">
      <formula>0</formula>
    </cfRule>
  </conditionalFormatting>
  <conditionalFormatting sqref="I68 K68">
    <cfRule type="cellIs" dxfId="235" priority="5" stopIfTrue="1" operator="equal">
      <formula>0</formula>
    </cfRule>
  </conditionalFormatting>
  <conditionalFormatting sqref="I75:I81 K75:K81">
    <cfRule type="cellIs" dxfId="234" priority="14" stopIfTrue="1" operator="equal">
      <formula>0</formula>
    </cfRule>
  </conditionalFormatting>
  <conditionalFormatting sqref="I86:I93 K86:K93 A101">
    <cfRule type="cellIs" dxfId="233" priority="33" stopIfTrue="1" operator="equal">
      <formula>0</formula>
    </cfRule>
  </conditionalFormatting>
  <conditionalFormatting sqref="I95 K95">
    <cfRule type="cellIs" dxfId="232" priority="31" stopIfTrue="1" operator="equal">
      <formula>0</formula>
    </cfRule>
  </conditionalFormatting>
  <conditionalFormatting sqref="I100 K100">
    <cfRule type="cellIs" dxfId="231" priority="32" stopIfTrue="1" operator="equal">
      <formula>0</formula>
    </cfRule>
  </conditionalFormatting>
  <conditionalFormatting sqref="I107:I113 K107:K113">
    <cfRule type="cellIs" dxfId="230" priority="13" stopIfTrue="1" operator="equal">
      <formula>0</formula>
    </cfRule>
  </conditionalFormatting>
  <conditionalFormatting sqref="I127 K127">
    <cfRule type="cellIs" dxfId="229" priority="28" stopIfTrue="1" operator="equal">
      <formula>0</formula>
    </cfRule>
  </conditionalFormatting>
  <conditionalFormatting sqref="I132 K132">
    <cfRule type="cellIs" dxfId="228" priority="29" stopIfTrue="1" operator="equal">
      <formula>0</formula>
    </cfRule>
  </conditionalFormatting>
  <conditionalFormatting sqref="I139:I145 K139:K145">
    <cfRule type="cellIs" dxfId="227" priority="12" stopIfTrue="1" operator="equal">
      <formula>0</formula>
    </cfRule>
  </conditionalFormatting>
  <conditionalFormatting sqref="I159 K159">
    <cfRule type="cellIs" dxfId="226" priority="25" stopIfTrue="1" operator="equal">
      <formula>0</formula>
    </cfRule>
  </conditionalFormatting>
  <conditionalFormatting sqref="I164 K164">
    <cfRule type="cellIs" dxfId="225" priority="26" stopIfTrue="1" operator="equal">
      <formula>0</formula>
    </cfRule>
  </conditionalFormatting>
  <conditionalFormatting sqref="I171:I177 K171:K177">
    <cfRule type="cellIs" dxfId="224" priority="11" stopIfTrue="1" operator="equal">
      <formula>0</formula>
    </cfRule>
  </conditionalFormatting>
  <conditionalFormatting sqref="I191 K191">
    <cfRule type="cellIs" dxfId="223" priority="22" stopIfTrue="1" operator="equal">
      <formula>0</formula>
    </cfRule>
  </conditionalFormatting>
  <conditionalFormatting sqref="I196 K196">
    <cfRule type="cellIs" dxfId="222" priority="23" stopIfTrue="1" operator="equal">
      <formula>0</formula>
    </cfRule>
  </conditionalFormatting>
  <conditionalFormatting sqref="I203:I209 K203:K209">
    <cfRule type="cellIs" dxfId="221" priority="10" stopIfTrue="1" operator="equal">
      <formula>0</formula>
    </cfRule>
  </conditionalFormatting>
  <conditionalFormatting sqref="I223 K223">
    <cfRule type="cellIs" dxfId="220" priority="19" stopIfTrue="1" operator="equal">
      <formula>0</formula>
    </cfRule>
  </conditionalFormatting>
  <conditionalFormatting sqref="I228 K228">
    <cfRule type="cellIs" dxfId="219" priority="20" stopIfTrue="1" operator="equal">
      <formula>0</formula>
    </cfRule>
  </conditionalFormatting>
  <conditionalFormatting sqref="I235:I241 K235:K241">
    <cfRule type="cellIs" dxfId="218" priority="9" stopIfTrue="1" operator="equal">
      <formula>0</formula>
    </cfRule>
  </conditionalFormatting>
  <conditionalFormatting sqref="I255 K255">
    <cfRule type="cellIs" dxfId="217" priority="16" stopIfTrue="1" operator="equal">
      <formula>0</formula>
    </cfRule>
  </conditionalFormatting>
  <conditionalFormatting sqref="I260 K260">
    <cfRule type="cellIs" dxfId="216" priority="17" stopIfTrue="1" operator="equal">
      <formula>0</formula>
    </cfRule>
  </conditionalFormatting>
  <dataValidations count="3">
    <dataValidation type="whole" allowBlank="1" showInputMessage="1" showErrorMessage="1" errorTitle="Negative number" error="Can not put a negative number into worksheet" sqref="J36 J12:J13 J15:J16 L12:L16 L35:L36 J260 J237:J238 J240:J241 L237:L241 L228 J100 J77:J78 J80:J81 L77:L81 L68 J132 J109:J110 J112:J113 L109:L113 L100 J164 J141:J142 J144:J145 L141:L145 L132 J196 J173:J174 J176:J177 L173:L177 L164 J228 J205:J206 J208:J209 L205:L209 L196 J68 J45:J46 J48:J49 L45:L49 L260" xr:uid="{00000000-0002-0000-1800-000000000000}">
      <formula1>0</formula1>
      <formula2>999999999999</formula2>
    </dataValidation>
    <dataValidation allowBlank="1" showInputMessage="1" showErrorMessage="1" errorTitle="Negative number" error="Can not put a negative number into worksheet" sqref="K36 I14:K14 K23:K25 I23:I25 I12:I13 K12:K13 I36 K260 I239:K239 K248:K250 I248:I250 I237:I238 K237:K238 I260 K100 I79:K79 K88:K90 I88:I90 I77:I78 K77:K78 I100 K132 I111:K111 K120:K122 I120:I122 I109:I110 K109:K110 I132 K164 I143:K143 K152:K154 I152:I154 I141:I142 K141:K142 I164 K196 I175:K175 K184:K186 I184:I186 I173:I174 K173:K174 I196 K228 I207:K207 K216:K218 I216:I218 I205:I206 K205:K206 I228 K68 I47:K47 K56:K58 I56:I58 I45:I46 K45:K46 I68" xr:uid="{00000000-0002-0000-1800-000001000000}"/>
    <dataValidation type="whole" allowBlank="1" showInputMessage="1" showErrorMessage="1" error="Can not put a positive number into this cell" sqref="I26:I27 K26:K27 I251:I252 K251:K252 I91:I92 K91:K92 I123:I124 K123:K124 I155:I156 K155:K156 I187:I188 K187:K188 I219:I220 K219:K220 I59:I60 K59:K60" xr:uid="{00000000-0002-0000-1800-000002000000}">
      <formula1>-5.05555555555555E+21</formula1>
      <formula2>0</formula2>
    </dataValidation>
  </dataValidations>
  <pageMargins left="0.7" right="0.7" top="0.75" bottom="0.75" header="0.3" footer="0.3"/>
  <pageSetup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0614" r:id="rId4" name="Check Box 38">
              <controlPr locked="0" defaultSize="0" autoFill="0" autoLine="0" autoPict="0" altText="">
                <anchor moveWithCells="1">
                  <from>
                    <xdr:col>0</xdr:col>
                    <xdr:colOff>0</xdr:colOff>
                    <xdr:row>18</xdr:row>
                    <xdr:rowOff>0</xdr:rowOff>
                  </from>
                  <to>
                    <xdr:col>0</xdr:col>
                    <xdr:colOff>238125</xdr:colOff>
                    <xdr:row>19</xdr:row>
                    <xdr:rowOff>47625</xdr:rowOff>
                  </to>
                </anchor>
              </controlPr>
            </control>
          </mc:Choice>
        </mc:AlternateContent>
        <mc:AlternateContent xmlns:mc="http://schemas.openxmlformats.org/markup-compatibility/2006">
          <mc:Choice Requires="x14">
            <control shapeId="280615" r:id="rId5" name="Check Box 39">
              <controlPr locked="0" defaultSize="0" autoFill="0" autoLine="0" autoPict="0" altText="">
                <anchor moveWithCells="1">
                  <from>
                    <xdr:col>7</xdr:col>
                    <xdr:colOff>0</xdr:colOff>
                    <xdr:row>18</xdr:row>
                    <xdr:rowOff>0</xdr:rowOff>
                  </from>
                  <to>
                    <xdr:col>8</xdr:col>
                    <xdr:colOff>95250</xdr:colOff>
                    <xdr:row>19</xdr:row>
                    <xdr:rowOff>47625</xdr:rowOff>
                  </to>
                </anchor>
              </controlPr>
            </control>
          </mc:Choice>
        </mc:AlternateContent>
        <mc:AlternateContent xmlns:mc="http://schemas.openxmlformats.org/markup-compatibility/2006">
          <mc:Choice Requires="x14">
            <control shapeId="280616" r:id="rId6" name="Check Box 40">
              <controlPr locked="0" defaultSize="0" autoFill="0" autoLine="0" autoPict="0" altText="">
                <anchor moveWithCells="1">
                  <from>
                    <xdr:col>12</xdr:col>
                    <xdr:colOff>0</xdr:colOff>
                    <xdr:row>18</xdr:row>
                    <xdr:rowOff>0</xdr:rowOff>
                  </from>
                  <to>
                    <xdr:col>12</xdr:col>
                    <xdr:colOff>238125</xdr:colOff>
                    <xdr:row>19</xdr:row>
                    <xdr:rowOff>47625</xdr:rowOff>
                  </to>
                </anchor>
              </controlPr>
            </control>
          </mc:Choice>
        </mc:AlternateContent>
        <mc:AlternateContent xmlns:mc="http://schemas.openxmlformats.org/markup-compatibility/2006">
          <mc:Choice Requires="x14">
            <control shapeId="280617" r:id="rId7" name="Check Box 41">
              <controlPr locked="0" defaultSize="0" autoFill="0" autoLine="0" autoPict="0" altText="">
                <anchor moveWithCells="1">
                  <from>
                    <xdr:col>0</xdr:col>
                    <xdr:colOff>0</xdr:colOff>
                    <xdr:row>51</xdr:row>
                    <xdr:rowOff>0</xdr:rowOff>
                  </from>
                  <to>
                    <xdr:col>0</xdr:col>
                    <xdr:colOff>238125</xdr:colOff>
                    <xdr:row>52</xdr:row>
                    <xdr:rowOff>47625</xdr:rowOff>
                  </to>
                </anchor>
              </controlPr>
            </control>
          </mc:Choice>
        </mc:AlternateContent>
        <mc:AlternateContent xmlns:mc="http://schemas.openxmlformats.org/markup-compatibility/2006">
          <mc:Choice Requires="x14">
            <control shapeId="280618" r:id="rId8" name="Check Box 42">
              <controlPr locked="0" defaultSize="0" autoFill="0" autoLine="0" autoPict="0" altText="">
                <anchor moveWithCells="1">
                  <from>
                    <xdr:col>7</xdr:col>
                    <xdr:colOff>0</xdr:colOff>
                    <xdr:row>51</xdr:row>
                    <xdr:rowOff>0</xdr:rowOff>
                  </from>
                  <to>
                    <xdr:col>8</xdr:col>
                    <xdr:colOff>95250</xdr:colOff>
                    <xdr:row>52</xdr:row>
                    <xdr:rowOff>47625</xdr:rowOff>
                  </to>
                </anchor>
              </controlPr>
            </control>
          </mc:Choice>
        </mc:AlternateContent>
        <mc:AlternateContent xmlns:mc="http://schemas.openxmlformats.org/markup-compatibility/2006">
          <mc:Choice Requires="x14">
            <control shapeId="280619" r:id="rId9" name="Check Box 43">
              <controlPr locked="0" defaultSize="0" autoFill="0" autoLine="0" autoPict="0" altText="">
                <anchor moveWithCells="1">
                  <from>
                    <xdr:col>12</xdr:col>
                    <xdr:colOff>0</xdr:colOff>
                    <xdr:row>51</xdr:row>
                    <xdr:rowOff>0</xdr:rowOff>
                  </from>
                  <to>
                    <xdr:col>12</xdr:col>
                    <xdr:colOff>238125</xdr:colOff>
                    <xdr:row>52</xdr:row>
                    <xdr:rowOff>47625</xdr:rowOff>
                  </to>
                </anchor>
              </controlPr>
            </control>
          </mc:Choice>
        </mc:AlternateContent>
        <mc:AlternateContent xmlns:mc="http://schemas.openxmlformats.org/markup-compatibility/2006">
          <mc:Choice Requires="x14">
            <control shapeId="280620" r:id="rId10" name="Check Box 44">
              <controlPr locked="0" defaultSize="0" autoFill="0" autoLine="0" autoPict="0" altText="">
                <anchor moveWithCells="1">
                  <from>
                    <xdr:col>0</xdr:col>
                    <xdr:colOff>0</xdr:colOff>
                    <xdr:row>83</xdr:row>
                    <xdr:rowOff>0</xdr:rowOff>
                  </from>
                  <to>
                    <xdr:col>0</xdr:col>
                    <xdr:colOff>238125</xdr:colOff>
                    <xdr:row>84</xdr:row>
                    <xdr:rowOff>47625</xdr:rowOff>
                  </to>
                </anchor>
              </controlPr>
            </control>
          </mc:Choice>
        </mc:AlternateContent>
        <mc:AlternateContent xmlns:mc="http://schemas.openxmlformats.org/markup-compatibility/2006">
          <mc:Choice Requires="x14">
            <control shapeId="280621" r:id="rId11" name="Check Box 45">
              <controlPr locked="0" defaultSize="0" autoFill="0" autoLine="0" autoPict="0" altText="">
                <anchor moveWithCells="1">
                  <from>
                    <xdr:col>7</xdr:col>
                    <xdr:colOff>0</xdr:colOff>
                    <xdr:row>83</xdr:row>
                    <xdr:rowOff>0</xdr:rowOff>
                  </from>
                  <to>
                    <xdr:col>8</xdr:col>
                    <xdr:colOff>95250</xdr:colOff>
                    <xdr:row>84</xdr:row>
                    <xdr:rowOff>47625</xdr:rowOff>
                  </to>
                </anchor>
              </controlPr>
            </control>
          </mc:Choice>
        </mc:AlternateContent>
        <mc:AlternateContent xmlns:mc="http://schemas.openxmlformats.org/markup-compatibility/2006">
          <mc:Choice Requires="x14">
            <control shapeId="280622" r:id="rId12" name="Check Box 46">
              <controlPr locked="0" defaultSize="0" autoFill="0" autoLine="0" autoPict="0" altText="">
                <anchor moveWithCells="1">
                  <from>
                    <xdr:col>12</xdr:col>
                    <xdr:colOff>0</xdr:colOff>
                    <xdr:row>83</xdr:row>
                    <xdr:rowOff>0</xdr:rowOff>
                  </from>
                  <to>
                    <xdr:col>12</xdr:col>
                    <xdr:colOff>238125</xdr:colOff>
                    <xdr:row>84</xdr:row>
                    <xdr:rowOff>47625</xdr:rowOff>
                  </to>
                </anchor>
              </controlPr>
            </control>
          </mc:Choice>
        </mc:AlternateContent>
        <mc:AlternateContent xmlns:mc="http://schemas.openxmlformats.org/markup-compatibility/2006">
          <mc:Choice Requires="x14">
            <control shapeId="280623" r:id="rId13" name="Check Box 47">
              <controlPr locked="0" defaultSize="0" autoFill="0" autoLine="0" autoPict="0" altText="">
                <anchor moveWithCells="1">
                  <from>
                    <xdr:col>0</xdr:col>
                    <xdr:colOff>0</xdr:colOff>
                    <xdr:row>115</xdr:row>
                    <xdr:rowOff>0</xdr:rowOff>
                  </from>
                  <to>
                    <xdr:col>0</xdr:col>
                    <xdr:colOff>238125</xdr:colOff>
                    <xdr:row>116</xdr:row>
                    <xdr:rowOff>47625</xdr:rowOff>
                  </to>
                </anchor>
              </controlPr>
            </control>
          </mc:Choice>
        </mc:AlternateContent>
        <mc:AlternateContent xmlns:mc="http://schemas.openxmlformats.org/markup-compatibility/2006">
          <mc:Choice Requires="x14">
            <control shapeId="280624" r:id="rId14" name="Check Box 48">
              <controlPr locked="0" defaultSize="0" autoFill="0" autoLine="0" autoPict="0" altText="">
                <anchor moveWithCells="1">
                  <from>
                    <xdr:col>7</xdr:col>
                    <xdr:colOff>0</xdr:colOff>
                    <xdr:row>115</xdr:row>
                    <xdr:rowOff>0</xdr:rowOff>
                  </from>
                  <to>
                    <xdr:col>8</xdr:col>
                    <xdr:colOff>95250</xdr:colOff>
                    <xdr:row>116</xdr:row>
                    <xdr:rowOff>47625</xdr:rowOff>
                  </to>
                </anchor>
              </controlPr>
            </control>
          </mc:Choice>
        </mc:AlternateContent>
        <mc:AlternateContent xmlns:mc="http://schemas.openxmlformats.org/markup-compatibility/2006">
          <mc:Choice Requires="x14">
            <control shapeId="280625" r:id="rId15" name="Check Box 49">
              <controlPr locked="0" defaultSize="0" autoFill="0" autoLine="0" autoPict="0" altText="">
                <anchor moveWithCells="1">
                  <from>
                    <xdr:col>12</xdr:col>
                    <xdr:colOff>0</xdr:colOff>
                    <xdr:row>115</xdr:row>
                    <xdr:rowOff>0</xdr:rowOff>
                  </from>
                  <to>
                    <xdr:col>12</xdr:col>
                    <xdr:colOff>238125</xdr:colOff>
                    <xdr:row>116</xdr:row>
                    <xdr:rowOff>47625</xdr:rowOff>
                  </to>
                </anchor>
              </controlPr>
            </control>
          </mc:Choice>
        </mc:AlternateContent>
        <mc:AlternateContent xmlns:mc="http://schemas.openxmlformats.org/markup-compatibility/2006">
          <mc:Choice Requires="x14">
            <control shapeId="280626" r:id="rId16" name="Check Box 50">
              <controlPr locked="0" defaultSize="0" autoFill="0" autoLine="0" autoPict="0" altText="">
                <anchor moveWithCells="1">
                  <from>
                    <xdr:col>0</xdr:col>
                    <xdr:colOff>0</xdr:colOff>
                    <xdr:row>147</xdr:row>
                    <xdr:rowOff>0</xdr:rowOff>
                  </from>
                  <to>
                    <xdr:col>0</xdr:col>
                    <xdr:colOff>238125</xdr:colOff>
                    <xdr:row>148</xdr:row>
                    <xdr:rowOff>47625</xdr:rowOff>
                  </to>
                </anchor>
              </controlPr>
            </control>
          </mc:Choice>
        </mc:AlternateContent>
        <mc:AlternateContent xmlns:mc="http://schemas.openxmlformats.org/markup-compatibility/2006">
          <mc:Choice Requires="x14">
            <control shapeId="280627" r:id="rId17" name="Check Box 51">
              <controlPr locked="0" defaultSize="0" autoFill="0" autoLine="0" autoPict="0" altText="">
                <anchor moveWithCells="1">
                  <from>
                    <xdr:col>7</xdr:col>
                    <xdr:colOff>0</xdr:colOff>
                    <xdr:row>147</xdr:row>
                    <xdr:rowOff>0</xdr:rowOff>
                  </from>
                  <to>
                    <xdr:col>8</xdr:col>
                    <xdr:colOff>95250</xdr:colOff>
                    <xdr:row>148</xdr:row>
                    <xdr:rowOff>47625</xdr:rowOff>
                  </to>
                </anchor>
              </controlPr>
            </control>
          </mc:Choice>
        </mc:AlternateContent>
        <mc:AlternateContent xmlns:mc="http://schemas.openxmlformats.org/markup-compatibility/2006">
          <mc:Choice Requires="x14">
            <control shapeId="280628" r:id="rId18" name="Check Box 52">
              <controlPr locked="0" defaultSize="0" autoFill="0" autoLine="0" autoPict="0" altText="">
                <anchor moveWithCells="1">
                  <from>
                    <xdr:col>12</xdr:col>
                    <xdr:colOff>0</xdr:colOff>
                    <xdr:row>147</xdr:row>
                    <xdr:rowOff>0</xdr:rowOff>
                  </from>
                  <to>
                    <xdr:col>12</xdr:col>
                    <xdr:colOff>238125</xdr:colOff>
                    <xdr:row>148</xdr:row>
                    <xdr:rowOff>47625</xdr:rowOff>
                  </to>
                </anchor>
              </controlPr>
            </control>
          </mc:Choice>
        </mc:AlternateContent>
        <mc:AlternateContent xmlns:mc="http://schemas.openxmlformats.org/markup-compatibility/2006">
          <mc:Choice Requires="x14">
            <control shapeId="280629" r:id="rId19" name="Check Box 53">
              <controlPr locked="0" defaultSize="0" autoFill="0" autoLine="0" autoPict="0" altText="">
                <anchor moveWithCells="1">
                  <from>
                    <xdr:col>0</xdr:col>
                    <xdr:colOff>0</xdr:colOff>
                    <xdr:row>179</xdr:row>
                    <xdr:rowOff>0</xdr:rowOff>
                  </from>
                  <to>
                    <xdr:col>0</xdr:col>
                    <xdr:colOff>238125</xdr:colOff>
                    <xdr:row>180</xdr:row>
                    <xdr:rowOff>47625</xdr:rowOff>
                  </to>
                </anchor>
              </controlPr>
            </control>
          </mc:Choice>
        </mc:AlternateContent>
        <mc:AlternateContent xmlns:mc="http://schemas.openxmlformats.org/markup-compatibility/2006">
          <mc:Choice Requires="x14">
            <control shapeId="280630" r:id="rId20" name="Check Box 54">
              <controlPr locked="0" defaultSize="0" autoFill="0" autoLine="0" autoPict="0" altText="">
                <anchor moveWithCells="1">
                  <from>
                    <xdr:col>7</xdr:col>
                    <xdr:colOff>0</xdr:colOff>
                    <xdr:row>179</xdr:row>
                    <xdr:rowOff>0</xdr:rowOff>
                  </from>
                  <to>
                    <xdr:col>8</xdr:col>
                    <xdr:colOff>95250</xdr:colOff>
                    <xdr:row>180</xdr:row>
                    <xdr:rowOff>47625</xdr:rowOff>
                  </to>
                </anchor>
              </controlPr>
            </control>
          </mc:Choice>
        </mc:AlternateContent>
        <mc:AlternateContent xmlns:mc="http://schemas.openxmlformats.org/markup-compatibility/2006">
          <mc:Choice Requires="x14">
            <control shapeId="280631" r:id="rId21" name="Check Box 55">
              <controlPr locked="0" defaultSize="0" autoFill="0" autoLine="0" autoPict="0" altText="">
                <anchor moveWithCells="1">
                  <from>
                    <xdr:col>12</xdr:col>
                    <xdr:colOff>0</xdr:colOff>
                    <xdr:row>179</xdr:row>
                    <xdr:rowOff>0</xdr:rowOff>
                  </from>
                  <to>
                    <xdr:col>12</xdr:col>
                    <xdr:colOff>238125</xdr:colOff>
                    <xdr:row>180</xdr:row>
                    <xdr:rowOff>47625</xdr:rowOff>
                  </to>
                </anchor>
              </controlPr>
            </control>
          </mc:Choice>
        </mc:AlternateContent>
        <mc:AlternateContent xmlns:mc="http://schemas.openxmlformats.org/markup-compatibility/2006">
          <mc:Choice Requires="x14">
            <control shapeId="280632" r:id="rId22" name="Check Box 56">
              <controlPr locked="0" defaultSize="0" autoFill="0" autoLine="0" autoPict="0" altText="">
                <anchor moveWithCells="1">
                  <from>
                    <xdr:col>0</xdr:col>
                    <xdr:colOff>0</xdr:colOff>
                    <xdr:row>211</xdr:row>
                    <xdr:rowOff>0</xdr:rowOff>
                  </from>
                  <to>
                    <xdr:col>0</xdr:col>
                    <xdr:colOff>238125</xdr:colOff>
                    <xdr:row>212</xdr:row>
                    <xdr:rowOff>47625</xdr:rowOff>
                  </to>
                </anchor>
              </controlPr>
            </control>
          </mc:Choice>
        </mc:AlternateContent>
        <mc:AlternateContent xmlns:mc="http://schemas.openxmlformats.org/markup-compatibility/2006">
          <mc:Choice Requires="x14">
            <control shapeId="280633" r:id="rId23" name="Check Box 57">
              <controlPr locked="0" defaultSize="0" autoFill="0" autoLine="0" autoPict="0" altText="">
                <anchor moveWithCells="1">
                  <from>
                    <xdr:col>7</xdr:col>
                    <xdr:colOff>0</xdr:colOff>
                    <xdr:row>211</xdr:row>
                    <xdr:rowOff>0</xdr:rowOff>
                  </from>
                  <to>
                    <xdr:col>8</xdr:col>
                    <xdr:colOff>95250</xdr:colOff>
                    <xdr:row>212</xdr:row>
                    <xdr:rowOff>47625</xdr:rowOff>
                  </to>
                </anchor>
              </controlPr>
            </control>
          </mc:Choice>
        </mc:AlternateContent>
        <mc:AlternateContent xmlns:mc="http://schemas.openxmlformats.org/markup-compatibility/2006">
          <mc:Choice Requires="x14">
            <control shapeId="280634" r:id="rId24" name="Check Box 58">
              <controlPr locked="0" defaultSize="0" autoFill="0" autoLine="0" autoPict="0" altText="">
                <anchor moveWithCells="1">
                  <from>
                    <xdr:col>12</xdr:col>
                    <xdr:colOff>0</xdr:colOff>
                    <xdr:row>211</xdr:row>
                    <xdr:rowOff>0</xdr:rowOff>
                  </from>
                  <to>
                    <xdr:col>12</xdr:col>
                    <xdr:colOff>238125</xdr:colOff>
                    <xdr:row>212</xdr:row>
                    <xdr:rowOff>47625</xdr:rowOff>
                  </to>
                </anchor>
              </controlPr>
            </control>
          </mc:Choice>
        </mc:AlternateContent>
        <mc:AlternateContent xmlns:mc="http://schemas.openxmlformats.org/markup-compatibility/2006">
          <mc:Choice Requires="x14">
            <control shapeId="280635" r:id="rId25" name="Check Box 59">
              <controlPr locked="0" defaultSize="0" autoFill="0" autoLine="0" autoPict="0" altText="">
                <anchor moveWithCells="1">
                  <from>
                    <xdr:col>0</xdr:col>
                    <xdr:colOff>0</xdr:colOff>
                    <xdr:row>243</xdr:row>
                    <xdr:rowOff>0</xdr:rowOff>
                  </from>
                  <to>
                    <xdr:col>0</xdr:col>
                    <xdr:colOff>238125</xdr:colOff>
                    <xdr:row>244</xdr:row>
                    <xdr:rowOff>47625</xdr:rowOff>
                  </to>
                </anchor>
              </controlPr>
            </control>
          </mc:Choice>
        </mc:AlternateContent>
        <mc:AlternateContent xmlns:mc="http://schemas.openxmlformats.org/markup-compatibility/2006">
          <mc:Choice Requires="x14">
            <control shapeId="280636" r:id="rId26" name="Check Box 60">
              <controlPr locked="0" defaultSize="0" autoFill="0" autoLine="0" autoPict="0" altText="">
                <anchor moveWithCells="1">
                  <from>
                    <xdr:col>7</xdr:col>
                    <xdr:colOff>0</xdr:colOff>
                    <xdr:row>243</xdr:row>
                    <xdr:rowOff>0</xdr:rowOff>
                  </from>
                  <to>
                    <xdr:col>8</xdr:col>
                    <xdr:colOff>95250</xdr:colOff>
                    <xdr:row>244</xdr:row>
                    <xdr:rowOff>47625</xdr:rowOff>
                  </to>
                </anchor>
              </controlPr>
            </control>
          </mc:Choice>
        </mc:AlternateContent>
        <mc:AlternateContent xmlns:mc="http://schemas.openxmlformats.org/markup-compatibility/2006">
          <mc:Choice Requires="x14">
            <control shapeId="280637" r:id="rId27" name="Check Box 61">
              <controlPr locked="0" defaultSize="0" autoFill="0" autoLine="0" autoPict="0" altText="">
                <anchor moveWithCells="1">
                  <from>
                    <xdr:col>12</xdr:col>
                    <xdr:colOff>0</xdr:colOff>
                    <xdr:row>243</xdr:row>
                    <xdr:rowOff>0</xdr:rowOff>
                  </from>
                  <to>
                    <xdr:col>12</xdr:col>
                    <xdr:colOff>238125</xdr:colOff>
                    <xdr:row>244</xdr:row>
                    <xdr:rowOff>47625</xdr:rowOff>
                  </to>
                </anchor>
              </controlPr>
            </control>
          </mc:Choice>
        </mc:AlternateContent>
        <mc:AlternateContent xmlns:mc="http://schemas.openxmlformats.org/markup-compatibility/2006">
          <mc:Choice Requires="x14">
            <control shapeId="280638" r:id="rId28" name="Button 62">
              <controlPr defaultSize="0" print="0" autoFill="0" autoPict="0" macro="[0]!partnershipgreat">
                <anchor moveWithCells="1" sizeWithCells="1">
                  <from>
                    <xdr:col>13</xdr:col>
                    <xdr:colOff>0</xdr:colOff>
                    <xdr:row>5</xdr:row>
                    <xdr:rowOff>19050</xdr:rowOff>
                  </from>
                  <to>
                    <xdr:col>17</xdr:col>
                    <xdr:colOff>0</xdr:colOff>
                    <xdr:row>6</xdr:row>
                    <xdr:rowOff>57150</xdr:rowOff>
                  </to>
                </anchor>
              </controlPr>
            </control>
          </mc:Choice>
        </mc:AlternateContent>
        <mc:AlternateContent xmlns:mc="http://schemas.openxmlformats.org/markup-compatibility/2006">
          <mc:Choice Requires="x14">
            <control shapeId="280732" r:id="rId29" name="Check Box 156">
              <controlPr locked="0" defaultSize="0" autoFill="0" autoLine="0" autoPict="0" altText="">
                <anchor moveWithCells="1">
                  <from>
                    <xdr:col>0</xdr:col>
                    <xdr:colOff>0</xdr:colOff>
                    <xdr:row>51</xdr:row>
                    <xdr:rowOff>0</xdr:rowOff>
                  </from>
                  <to>
                    <xdr:col>0</xdr:col>
                    <xdr:colOff>238125</xdr:colOff>
                    <xdr:row>52</xdr:row>
                    <xdr:rowOff>47625</xdr:rowOff>
                  </to>
                </anchor>
              </controlPr>
            </control>
          </mc:Choice>
        </mc:AlternateContent>
        <mc:AlternateContent xmlns:mc="http://schemas.openxmlformats.org/markup-compatibility/2006">
          <mc:Choice Requires="x14">
            <control shapeId="280733" r:id="rId30" name="Check Box 157">
              <controlPr locked="0" defaultSize="0" autoFill="0" autoLine="0" autoPict="0" altText="">
                <anchor moveWithCells="1">
                  <from>
                    <xdr:col>7</xdr:col>
                    <xdr:colOff>0</xdr:colOff>
                    <xdr:row>51</xdr:row>
                    <xdr:rowOff>0</xdr:rowOff>
                  </from>
                  <to>
                    <xdr:col>8</xdr:col>
                    <xdr:colOff>95250</xdr:colOff>
                    <xdr:row>52</xdr:row>
                    <xdr:rowOff>47625</xdr:rowOff>
                  </to>
                </anchor>
              </controlPr>
            </control>
          </mc:Choice>
        </mc:AlternateContent>
        <mc:AlternateContent xmlns:mc="http://schemas.openxmlformats.org/markup-compatibility/2006">
          <mc:Choice Requires="x14">
            <control shapeId="280734" r:id="rId31" name="Check Box 158">
              <controlPr locked="0" defaultSize="0" autoFill="0" autoLine="0" autoPict="0" altText="">
                <anchor moveWithCells="1">
                  <from>
                    <xdr:col>12</xdr:col>
                    <xdr:colOff>0</xdr:colOff>
                    <xdr:row>51</xdr:row>
                    <xdr:rowOff>0</xdr:rowOff>
                  </from>
                  <to>
                    <xdr:col>12</xdr:col>
                    <xdr:colOff>238125</xdr:colOff>
                    <xdr:row>52</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220"/>
  <sheetViews>
    <sheetView workbookViewId="0">
      <selection activeCell="W211" sqref="W211"/>
    </sheetView>
  </sheetViews>
  <sheetFormatPr defaultRowHeight="15" x14ac:dyDescent="0.25"/>
  <cols>
    <col min="1" max="1" width="41.42578125" customWidth="1"/>
    <col min="4" max="5" width="3.140625" customWidth="1"/>
    <col min="6" max="6" width="3.85546875" customWidth="1"/>
    <col min="7" max="7" width="4.28515625" customWidth="1"/>
    <col min="8" max="8" width="3" customWidth="1"/>
    <col min="10" max="10" width="2.7109375" customWidth="1"/>
    <col min="12" max="12" width="3.42578125" customWidth="1"/>
    <col min="13" max="13" width="9.42578125" customWidth="1"/>
    <col min="14" max="14" width="2.28515625" customWidth="1"/>
    <col min="15" max="15" width="4" customWidth="1"/>
    <col min="16" max="16" width="4.28515625" customWidth="1"/>
    <col min="17" max="17" width="10.140625" customWidth="1"/>
  </cols>
  <sheetData>
    <row r="1" spans="1:24" x14ac:dyDescent="0.25">
      <c r="A1" s="1149" t="s">
        <v>123</v>
      </c>
      <c r="B1" s="1149"/>
      <c r="C1" s="1149"/>
      <c r="D1" s="1149"/>
      <c r="E1" s="1149"/>
      <c r="F1" s="1149"/>
      <c r="G1" s="304"/>
      <c r="H1" s="166"/>
      <c r="I1" s="1051" t="s">
        <v>105</v>
      </c>
      <c r="J1" s="1051"/>
      <c r="K1" s="1085" t="str">
        <f>IF(Input!B1=0,"",Input!B1)</f>
        <v/>
      </c>
      <c r="L1" s="1085"/>
      <c r="M1" s="359" t="s">
        <v>37</v>
      </c>
      <c r="N1" s="359"/>
      <c r="O1" s="1054" t="str">
        <f>IF(Input!H5=0,"",Input!H5)</f>
        <v>Date:</v>
      </c>
      <c r="P1" s="1054"/>
      <c r="Q1" s="1054"/>
    </row>
    <row r="2" spans="1:24" x14ac:dyDescent="0.25">
      <c r="A2" s="1149"/>
      <c r="B2" s="1149"/>
      <c r="C2" s="1149"/>
      <c r="D2" s="1149"/>
      <c r="E2" s="1149"/>
      <c r="F2" s="1149"/>
      <c r="G2" s="173"/>
      <c r="H2" s="166"/>
      <c r="I2" s="1051" t="s">
        <v>104</v>
      </c>
      <c r="J2" s="1051"/>
      <c r="K2" s="1085" t="str">
        <f>IF(Input!B3=0,"",Input!B3)</f>
        <v/>
      </c>
      <c r="L2" s="1085"/>
      <c r="M2" s="359" t="s">
        <v>90</v>
      </c>
      <c r="N2" s="359"/>
      <c r="O2" s="1053" t="str">
        <f>IF(Input!H1=0,"",Input!H1)</f>
        <v>Loan #</v>
      </c>
      <c r="P2" s="1053"/>
      <c r="Q2" s="1053"/>
    </row>
    <row r="3" spans="1:24" x14ac:dyDescent="0.25">
      <c r="A3" s="1149"/>
      <c r="B3" s="1149"/>
      <c r="C3" s="1149"/>
      <c r="D3" s="1149"/>
      <c r="E3" s="1149"/>
      <c r="F3" s="1149"/>
      <c r="G3" s="275"/>
      <c r="H3" s="275"/>
      <c r="I3" s="1051" t="s">
        <v>89</v>
      </c>
      <c r="J3" s="1051"/>
      <c r="K3" s="1084" t="str">
        <f>IF(Input!F1=0,"",Input!F1)</f>
        <v>Lead #</v>
      </c>
      <c r="L3" s="1084"/>
      <c r="M3" s="359" t="s">
        <v>36</v>
      </c>
      <c r="N3" s="359"/>
      <c r="O3" s="1059" t="str">
        <f>IF(Input!B5=0,"",Input!B5)</f>
        <v/>
      </c>
      <c r="P3" s="1059"/>
      <c r="Q3" s="1059"/>
    </row>
    <row r="4" spans="1:24" x14ac:dyDescent="0.25">
      <c r="A4" s="174"/>
      <c r="B4" s="174"/>
      <c r="C4" s="174"/>
      <c r="D4" s="174"/>
      <c r="E4" s="174"/>
      <c r="F4" s="174"/>
      <c r="G4" s="174"/>
      <c r="H4" s="174"/>
      <c r="I4" s="173">
        <v>21</v>
      </c>
      <c r="J4" s="173"/>
      <c r="K4" s="174"/>
      <c r="L4" s="174"/>
      <c r="M4" s="174"/>
      <c r="N4" s="174"/>
      <c r="O4" s="174"/>
      <c r="P4" s="174"/>
      <c r="Q4" s="276"/>
    </row>
    <row r="5" spans="1:24" x14ac:dyDescent="0.25">
      <c r="A5" s="195"/>
      <c r="B5" s="195"/>
      <c r="C5" s="195"/>
      <c r="D5" s="195"/>
      <c r="E5" s="195"/>
      <c r="F5" s="195"/>
      <c r="G5" s="195"/>
      <c r="H5" s="195"/>
      <c r="I5" s="290"/>
      <c r="J5" s="290"/>
      <c r="K5" s="195"/>
      <c r="L5" s="195"/>
      <c r="M5" s="195"/>
      <c r="N5" s="195"/>
      <c r="O5" s="195"/>
      <c r="P5" s="195"/>
      <c r="Q5" s="443"/>
    </row>
    <row r="6" spans="1:24" ht="18.75" customHeight="1" x14ac:dyDescent="0.25">
      <c r="A6" s="330" t="s">
        <v>205</v>
      </c>
      <c r="B6" s="1154"/>
      <c r="C6" s="1154"/>
      <c r="D6" s="1154"/>
      <c r="E6" s="1154"/>
      <c r="F6" s="1154"/>
      <c r="G6" s="1154"/>
      <c r="H6" s="1154"/>
      <c r="I6" s="1154"/>
      <c r="J6" s="1154"/>
      <c r="K6" s="295"/>
      <c r="L6" s="295"/>
      <c r="M6" s="295"/>
      <c r="N6" s="295"/>
      <c r="O6" s="295"/>
      <c r="P6" s="295"/>
      <c r="Q6" s="295"/>
    </row>
    <row r="7" spans="1:24" ht="16.5" customHeight="1" x14ac:dyDescent="0.25">
      <c r="A7" s="330" t="s">
        <v>3</v>
      </c>
      <c r="B7" s="1155"/>
      <c r="C7" s="1155"/>
      <c r="D7" s="1155"/>
      <c r="E7" s="1155"/>
      <c r="F7" s="1155"/>
      <c r="G7" s="16"/>
      <c r="H7" s="296" t="s">
        <v>103</v>
      </c>
      <c r="I7" s="6">
        <f>Input!$C$9</f>
        <v>2023</v>
      </c>
      <c r="J7" s="296" t="s">
        <v>103</v>
      </c>
      <c r="K7" s="6">
        <f>I7-1</f>
        <v>2022</v>
      </c>
      <c r="L7" s="4"/>
      <c r="M7" s="174"/>
      <c r="N7" s="174"/>
      <c r="O7" s="175"/>
      <c r="P7" s="175"/>
      <c r="Q7" s="306"/>
    </row>
    <row r="8" spans="1:24" ht="27.75" x14ac:dyDescent="0.25">
      <c r="A8" s="262" t="s">
        <v>136</v>
      </c>
      <c r="B8" s="471"/>
      <c r="C8" s="303" t="s">
        <v>13</v>
      </c>
      <c r="D8" s="175"/>
      <c r="E8" s="175"/>
      <c r="F8" s="175"/>
      <c r="G8" s="175"/>
      <c r="H8" s="4"/>
      <c r="I8" s="4"/>
      <c r="J8" s="4"/>
      <c r="K8" s="4"/>
      <c r="L8" s="4"/>
      <c r="M8" s="16" t="s">
        <v>331</v>
      </c>
      <c r="N8" s="175"/>
      <c r="O8" s="175"/>
      <c r="P8" s="175"/>
      <c r="Q8" s="16" t="s">
        <v>14</v>
      </c>
    </row>
    <row r="9" spans="1:24" x14ac:dyDescent="0.25">
      <c r="A9" s="758" t="s">
        <v>356</v>
      </c>
      <c r="F9" s="1151" t="s">
        <v>194</v>
      </c>
      <c r="G9" s="1151"/>
      <c r="H9" s="1151"/>
      <c r="I9" s="209"/>
      <c r="J9" s="308"/>
      <c r="K9" s="209"/>
      <c r="L9" s="279"/>
      <c r="M9" s="766" t="str">
        <f>IF(AND(K9= "",I9=""),"",IF(I9="","",IF(I9&lt;K9,12,IF(K9="",12,24))))</f>
        <v/>
      </c>
      <c r="N9" s="9"/>
      <c r="O9" s="1146" t="s">
        <v>265</v>
      </c>
      <c r="P9" s="9"/>
      <c r="Q9" s="755" t="str">
        <f>IF(M9="","",IF(O33="x","",IF(M9=12,I9/12,(I9+K9)/24)))</f>
        <v/>
      </c>
      <c r="S9" s="767" t="s">
        <v>374</v>
      </c>
      <c r="T9" s="767"/>
      <c r="U9" s="767"/>
      <c r="V9" s="767"/>
      <c r="W9" s="767"/>
      <c r="X9" s="767"/>
    </row>
    <row r="10" spans="1:24" x14ac:dyDescent="0.25">
      <c r="A10" s="1143" t="s">
        <v>314</v>
      </c>
      <c r="B10" s="1143"/>
      <c r="C10" s="1143"/>
      <c r="D10" s="1143"/>
      <c r="E10" s="1143"/>
      <c r="F10" s="408"/>
      <c r="G10" s="408" t="s">
        <v>194</v>
      </c>
      <c r="H10" s="408"/>
      <c r="I10" s="209"/>
      <c r="J10" s="308"/>
      <c r="K10" s="209"/>
      <c r="L10" s="279"/>
      <c r="M10" s="753" t="str">
        <f>IF(AND(K10="",I10=""),"",IF(I10="","",IF(I10&lt;K10,12,IF(K10="",12,24))))</f>
        <v/>
      </c>
      <c r="N10" s="9"/>
      <c r="O10" s="1146"/>
      <c r="P10" s="9"/>
      <c r="Q10" s="756" t="str">
        <f>IF(M10="","",IF(O33="x","",IF(M10=12,I10/12,(I10+K10)/24)))</f>
        <v/>
      </c>
    </row>
    <row r="11" spans="1:24" ht="15.75" customHeight="1" x14ac:dyDescent="0.25">
      <c r="A11" s="1143" t="s">
        <v>317</v>
      </c>
      <c r="B11" s="1143"/>
      <c r="C11" s="1143"/>
      <c r="D11" s="1143"/>
      <c r="E11" s="1143"/>
      <c r="F11" s="1151" t="s">
        <v>11</v>
      </c>
      <c r="G11" s="1151"/>
      <c r="H11" s="1151"/>
      <c r="I11" s="210"/>
      <c r="J11" s="308"/>
      <c r="K11" s="210"/>
      <c r="L11" s="279"/>
      <c r="M11" s="9"/>
      <c r="N11" s="9"/>
      <c r="O11" s="1146"/>
      <c r="P11" s="9"/>
      <c r="Q11" s="314"/>
    </row>
    <row r="12" spans="1:24" x14ac:dyDescent="0.25">
      <c r="A12" s="1143" t="s">
        <v>345</v>
      </c>
      <c r="B12" s="1131"/>
      <c r="C12" s="1131"/>
      <c r="D12" s="1131"/>
      <c r="E12" s="1131"/>
      <c r="F12" s="1151" t="s">
        <v>11</v>
      </c>
      <c r="G12" s="1151"/>
      <c r="H12" s="1151"/>
      <c r="I12" s="210"/>
      <c r="J12" s="308"/>
      <c r="K12" s="210"/>
      <c r="L12" s="279"/>
      <c r="M12" s="9"/>
      <c r="N12" s="9"/>
      <c r="O12" s="1146"/>
      <c r="P12" s="9"/>
      <c r="Q12" s="314"/>
    </row>
    <row r="13" spans="1:24" x14ac:dyDescent="0.25">
      <c r="A13" s="1143" t="s">
        <v>319</v>
      </c>
      <c r="B13" s="1143"/>
      <c r="C13" s="1143"/>
      <c r="D13" s="1143"/>
      <c r="E13" s="1143"/>
      <c r="F13" s="1151" t="s">
        <v>11</v>
      </c>
      <c r="G13" s="1151"/>
      <c r="H13" s="1151"/>
      <c r="I13" s="210"/>
      <c r="J13" s="308"/>
      <c r="K13" s="210"/>
      <c r="L13" s="279"/>
      <c r="M13" s="9"/>
      <c r="N13" s="9"/>
      <c r="O13" s="1146"/>
      <c r="P13" s="9"/>
      <c r="Q13" s="314"/>
    </row>
    <row r="14" spans="1:24" x14ac:dyDescent="0.25">
      <c r="A14" s="1143" t="s">
        <v>342</v>
      </c>
      <c r="B14" s="1143"/>
      <c r="C14" s="1143"/>
      <c r="D14" s="1143"/>
      <c r="E14" s="1143"/>
      <c r="F14" s="1151" t="s">
        <v>194</v>
      </c>
      <c r="G14" s="1151"/>
      <c r="H14" s="1151"/>
      <c r="I14" s="210"/>
      <c r="J14" s="308"/>
      <c r="K14" s="210"/>
      <c r="L14" s="279"/>
      <c r="M14" s="9"/>
      <c r="N14" s="9"/>
      <c r="O14" s="1146"/>
      <c r="P14" s="9"/>
      <c r="Q14" s="314"/>
    </row>
    <row r="15" spans="1:24" ht="13.5" customHeight="1" x14ac:dyDescent="0.25">
      <c r="A15" s="1143" t="s">
        <v>359</v>
      </c>
      <c r="B15" s="1143"/>
      <c r="C15" s="1143"/>
      <c r="D15" s="1143"/>
      <c r="E15" s="1143"/>
      <c r="F15" s="1151" t="s">
        <v>194</v>
      </c>
      <c r="G15" s="1151"/>
      <c r="H15" s="1151"/>
      <c r="I15" s="210"/>
      <c r="J15" s="308"/>
      <c r="K15" s="210"/>
      <c r="L15" s="279"/>
      <c r="M15" s="16" t="s">
        <v>109</v>
      </c>
      <c r="N15" s="16"/>
      <c r="O15" s="1146"/>
      <c r="P15" s="9"/>
      <c r="Q15" s="16" t="s">
        <v>111</v>
      </c>
    </row>
    <row r="16" spans="1:24" ht="15.75" thickBot="1" x14ac:dyDescent="0.3">
      <c r="A16" s="1158" t="s">
        <v>223</v>
      </c>
      <c r="B16" s="1158"/>
      <c r="C16" s="1158"/>
      <c r="D16" s="1158"/>
      <c r="E16" s="1158"/>
      <c r="F16" s="1151" t="s">
        <v>11</v>
      </c>
      <c r="G16" s="1151"/>
      <c r="H16" s="1151"/>
      <c r="I16" s="210"/>
      <c r="J16" s="308"/>
      <c r="K16" s="210"/>
      <c r="L16" s="279"/>
      <c r="M16" s="9" t="s">
        <v>110</v>
      </c>
      <c r="N16" s="9"/>
      <c r="O16" s="1147"/>
      <c r="P16" s="9"/>
      <c r="Q16" s="271" t="s">
        <v>68</v>
      </c>
    </row>
    <row r="17" spans="1:17" ht="15.75" thickBot="1" x14ac:dyDescent="0.3">
      <c r="A17" s="8"/>
      <c r="B17" s="1064" t="s">
        <v>114</v>
      </c>
      <c r="C17" s="1064"/>
      <c r="D17" s="1064"/>
      <c r="E17" s="1064"/>
      <c r="F17" s="1064"/>
      <c r="G17" s="1064"/>
      <c r="H17" s="262"/>
      <c r="I17" s="313" t="str">
        <f>IF(SUM(I10:I16)=0,"",SUM(I10:I16))</f>
        <v/>
      </c>
      <c r="J17" s="14"/>
      <c r="K17" s="313" t="str">
        <f>IF(SUM(K10:K16)=0,"",SUM(K10:K16))</f>
        <v/>
      </c>
      <c r="L17" s="15"/>
      <c r="M17" s="288" t="str">
        <f>IF(AND(K17="",I17=""),"",IF(I17="","",IF(I17&lt;K17,12,IF(K17="",12,24))))</f>
        <v/>
      </c>
      <c r="N17" s="9"/>
      <c r="O17" s="602"/>
      <c r="P17" s="11"/>
      <c r="Q17" s="293" t="str">
        <f>IF(O17="x","",IF(M17="","",IF(M17=12,I17/12,(I17+K17)/24)))</f>
        <v/>
      </c>
    </row>
    <row r="18" spans="1:17" x14ac:dyDescent="0.25">
      <c r="A18" s="262" t="s">
        <v>405</v>
      </c>
      <c r="B18" s="262"/>
      <c r="C18" s="262"/>
      <c r="D18" s="262"/>
      <c r="E18" s="262"/>
      <c r="F18" s="262"/>
      <c r="G18" s="262"/>
      <c r="H18" s="262"/>
      <c r="I18" s="539" t="e">
        <f>SUM(I17-I9-I10)</f>
        <v>#VALUE!</v>
      </c>
      <c r="J18" s="14"/>
      <c r="K18" s="539" t="e">
        <f>SUM(K17-#REF!-#REF!)</f>
        <v>#VALUE!</v>
      </c>
      <c r="L18" s="15"/>
      <c r="M18" s="9"/>
      <c r="N18" s="11"/>
      <c r="O18" s="778"/>
      <c r="P18" s="11"/>
      <c r="Q18" s="540"/>
    </row>
    <row r="19" spans="1:17" x14ac:dyDescent="0.25">
      <c r="A19" s="8"/>
      <c r="B19" s="262"/>
      <c r="C19" s="262"/>
      <c r="D19" s="262"/>
      <c r="E19" s="262"/>
      <c r="F19" s="1159" t="s">
        <v>125</v>
      </c>
      <c r="G19" s="1159"/>
      <c r="H19" s="1159"/>
      <c r="I19" s="1159"/>
      <c r="J19" s="1159"/>
      <c r="K19" s="1159"/>
      <c r="L19" s="1159"/>
      <c r="M19" s="1159"/>
      <c r="N19" s="1159"/>
      <c r="O19" s="1159"/>
      <c r="P19" s="1159"/>
      <c r="Q19" s="1159"/>
    </row>
    <row r="20" spans="1:17" x14ac:dyDescent="0.25">
      <c r="A20" s="5" t="s">
        <v>34</v>
      </c>
      <c r="B20" s="1064" t="s">
        <v>74</v>
      </c>
      <c r="C20" s="1064"/>
      <c r="D20" s="1064"/>
      <c r="E20" s="1064"/>
      <c r="F20" s="1064"/>
      <c r="G20" s="1064"/>
      <c r="H20" s="1064"/>
      <c r="I20" s="312"/>
      <c r="J20" s="310"/>
      <c r="K20" s="312"/>
      <c r="L20" s="311"/>
      <c r="M20" s="287"/>
      <c r="N20" s="287"/>
      <c r="O20" s="287"/>
      <c r="P20" s="287"/>
      <c r="Q20" s="331"/>
    </row>
    <row r="21" spans="1:17" x14ac:dyDescent="0.25">
      <c r="A21" s="1065"/>
      <c r="B21" s="1065"/>
      <c r="C21" s="1065"/>
      <c r="D21" s="1065"/>
      <c r="E21" s="1065"/>
      <c r="F21" s="1065"/>
      <c r="G21" s="1065"/>
      <c r="H21" s="1065"/>
      <c r="I21" s="1065"/>
      <c r="J21" s="1065"/>
      <c r="K21" s="1065"/>
      <c r="L21" s="1065"/>
      <c r="M21" s="1065"/>
      <c r="N21" s="1065"/>
      <c r="O21" s="1065"/>
      <c r="P21" s="1065"/>
      <c r="Q21" s="1065"/>
    </row>
    <row r="22" spans="1:17" x14ac:dyDescent="0.25">
      <c r="A22" s="1065"/>
      <c r="B22" s="1065"/>
      <c r="C22" s="1065"/>
      <c r="D22" s="1065"/>
      <c r="E22" s="1065"/>
      <c r="F22" s="1065"/>
      <c r="G22" s="1065"/>
      <c r="H22" s="1065"/>
      <c r="I22" s="1065"/>
      <c r="J22" s="1065"/>
      <c r="K22" s="1065"/>
      <c r="L22" s="1065"/>
      <c r="M22" s="1065"/>
      <c r="N22" s="1065"/>
      <c r="O22" s="1065"/>
      <c r="P22" s="1065"/>
      <c r="Q22" s="1065"/>
    </row>
    <row r="23" spans="1:17" x14ac:dyDescent="0.25">
      <c r="A23" s="195"/>
      <c r="B23" s="195"/>
      <c r="C23" s="195"/>
      <c r="D23" s="195"/>
      <c r="E23" s="195"/>
      <c r="F23" s="195"/>
      <c r="G23" s="195"/>
      <c r="H23" s="195"/>
      <c r="I23" s="290"/>
      <c r="J23" s="290"/>
      <c r="K23" s="195"/>
      <c r="L23" s="195"/>
      <c r="M23" s="195"/>
      <c r="N23" s="195"/>
      <c r="O23" s="195"/>
      <c r="P23" s="195"/>
      <c r="Q23" s="443"/>
    </row>
    <row r="24" spans="1:17" ht="16.5" customHeight="1" x14ac:dyDescent="0.25">
      <c r="A24" s="330" t="s">
        <v>205</v>
      </c>
      <c r="B24" s="1154"/>
      <c r="C24" s="1154"/>
      <c r="D24" s="1154"/>
      <c r="E24" s="1154"/>
      <c r="F24" s="1154"/>
      <c r="G24" s="1154"/>
      <c r="H24" s="1154"/>
      <c r="I24" s="1154"/>
      <c r="J24" s="1154"/>
      <c r="K24" s="295"/>
      <c r="L24" s="295"/>
      <c r="M24" s="295"/>
      <c r="N24" s="295"/>
      <c r="O24" s="295"/>
      <c r="P24" s="295"/>
      <c r="Q24" s="295"/>
    </row>
    <row r="25" spans="1:17" ht="16.5" customHeight="1" x14ac:dyDescent="0.25">
      <c r="A25" s="330" t="s">
        <v>3</v>
      </c>
      <c r="B25" s="1155"/>
      <c r="C25" s="1155"/>
      <c r="D25" s="1155"/>
      <c r="E25" s="1155"/>
      <c r="F25" s="1155"/>
      <c r="G25" s="16"/>
      <c r="H25" s="296" t="s">
        <v>103</v>
      </c>
      <c r="I25" s="371">
        <f>Input!$C$9</f>
        <v>2023</v>
      </c>
      <c r="J25" s="296" t="s">
        <v>103</v>
      </c>
      <c r="K25" s="6">
        <f>I25-1</f>
        <v>2022</v>
      </c>
      <c r="L25" s="4"/>
      <c r="M25" s="174"/>
      <c r="N25" s="174"/>
      <c r="O25" s="175"/>
      <c r="P25" s="175"/>
      <c r="Q25" s="306"/>
    </row>
    <row r="26" spans="1:17" ht="24.75" customHeight="1" x14ac:dyDescent="0.25">
      <c r="A26" s="262" t="s">
        <v>136</v>
      </c>
      <c r="B26" s="471"/>
      <c r="C26" s="303" t="s">
        <v>13</v>
      </c>
      <c r="D26" s="175"/>
      <c r="E26" s="175"/>
      <c r="F26" s="175"/>
      <c r="G26" s="175"/>
      <c r="H26" s="4"/>
      <c r="I26" s="4"/>
      <c r="J26" s="4"/>
      <c r="K26" s="4"/>
      <c r="L26" s="4"/>
      <c r="M26" s="16" t="s">
        <v>331</v>
      </c>
      <c r="N26" s="175"/>
      <c r="O26" s="175"/>
      <c r="P26" s="175"/>
      <c r="Q26" s="16" t="s">
        <v>14</v>
      </c>
    </row>
    <row r="27" spans="1:17" x14ac:dyDescent="0.25">
      <c r="A27" s="758" t="s">
        <v>356</v>
      </c>
      <c r="F27" s="1151" t="s">
        <v>194</v>
      </c>
      <c r="G27" s="1151"/>
      <c r="H27" s="1151"/>
      <c r="I27" s="209"/>
      <c r="J27" s="308"/>
      <c r="K27" s="209"/>
      <c r="L27" s="279"/>
      <c r="M27" s="766" t="str">
        <f>IF(AND(K27= "",I27=""),"",IF(I27="","",IF(I27&lt;K27,12,IF(K27="",12,24))))</f>
        <v/>
      </c>
      <c r="N27" s="9"/>
      <c r="O27" s="1146" t="s">
        <v>265</v>
      </c>
      <c r="P27" s="9"/>
      <c r="Q27" s="755" t="str">
        <f>IF(M27="","",IF(O51="x","",IF(M27=12,I27/12,(I27+K27)/24)))</f>
        <v/>
      </c>
    </row>
    <row r="28" spans="1:17" x14ac:dyDescent="0.25">
      <c r="A28" s="1143" t="s">
        <v>314</v>
      </c>
      <c r="B28" s="1143"/>
      <c r="C28" s="1143"/>
      <c r="D28" s="1143"/>
      <c r="E28" s="1143"/>
      <c r="F28" s="408"/>
      <c r="G28" s="408" t="s">
        <v>194</v>
      </c>
      <c r="H28" s="408"/>
      <c r="I28" s="209"/>
      <c r="J28" s="308"/>
      <c r="K28" s="209"/>
      <c r="L28" s="279"/>
      <c r="M28" s="753" t="str">
        <f>IF(AND(K28="",I28=""),"",IF(I28="","",IF(I28&lt;K28,12,IF(K28="",12,24))))</f>
        <v/>
      </c>
      <c r="N28" s="9"/>
      <c r="O28" s="1146"/>
      <c r="P28" s="9"/>
      <c r="Q28" s="756" t="str">
        <f>IF(M28="","",IF(O51="x","",IF(M28=12,I28/12,(I28+K28)/24)))</f>
        <v/>
      </c>
    </row>
    <row r="29" spans="1:17" x14ac:dyDescent="0.25">
      <c r="A29" s="1143" t="s">
        <v>357</v>
      </c>
      <c r="B29" s="1143"/>
      <c r="C29" s="1143"/>
      <c r="D29" s="1143"/>
      <c r="E29" s="1143"/>
      <c r="F29" s="1151" t="s">
        <v>11</v>
      </c>
      <c r="G29" s="1151"/>
      <c r="H29" s="1151"/>
      <c r="I29" s="210"/>
      <c r="J29" s="308"/>
      <c r="K29" s="210"/>
      <c r="L29" s="279"/>
      <c r="M29" s="9"/>
      <c r="N29" s="9"/>
      <c r="O29" s="1146"/>
      <c r="P29" s="9"/>
      <c r="Q29" s="314"/>
    </row>
    <row r="30" spans="1:17" x14ac:dyDescent="0.25">
      <c r="A30" s="1143" t="s">
        <v>358</v>
      </c>
      <c r="B30" s="1131"/>
      <c r="C30" s="1131"/>
      <c r="D30" s="1131"/>
      <c r="E30" s="1131"/>
      <c r="F30" s="1151" t="s">
        <v>11</v>
      </c>
      <c r="G30" s="1151"/>
      <c r="H30" s="1151"/>
      <c r="I30" s="210"/>
      <c r="J30" s="308"/>
      <c r="K30" s="210"/>
      <c r="L30" s="279"/>
      <c r="M30" s="9"/>
      <c r="N30" s="9"/>
      <c r="O30" s="1146"/>
      <c r="P30" s="9"/>
      <c r="Q30" s="314"/>
    </row>
    <row r="31" spans="1:17" x14ac:dyDescent="0.25">
      <c r="A31" s="1143" t="s">
        <v>319</v>
      </c>
      <c r="B31" s="1143"/>
      <c r="C31" s="1143"/>
      <c r="D31" s="1143"/>
      <c r="E31" s="1143"/>
      <c r="F31" s="1151" t="s">
        <v>11</v>
      </c>
      <c r="G31" s="1151"/>
      <c r="H31" s="1151"/>
      <c r="I31" s="210"/>
      <c r="J31" s="308"/>
      <c r="K31" s="210"/>
      <c r="L31" s="279"/>
      <c r="M31" s="9"/>
      <c r="N31" s="9"/>
      <c r="O31" s="1146"/>
      <c r="P31" s="9"/>
      <c r="Q31" s="314"/>
    </row>
    <row r="32" spans="1:17" x14ac:dyDescent="0.25">
      <c r="A32" s="1143" t="s">
        <v>320</v>
      </c>
      <c r="B32" s="1143"/>
      <c r="C32" s="1143"/>
      <c r="D32" s="1143"/>
      <c r="E32" s="1143"/>
      <c r="F32" s="1151" t="s">
        <v>194</v>
      </c>
      <c r="G32" s="1151"/>
      <c r="H32" s="1151"/>
      <c r="I32" s="210"/>
      <c r="J32" s="308"/>
      <c r="K32" s="210"/>
      <c r="L32" s="279"/>
      <c r="M32" s="9"/>
      <c r="N32" s="9"/>
      <c r="O32" s="1146"/>
      <c r="P32" s="9"/>
      <c r="Q32" s="314"/>
    </row>
    <row r="33" spans="1:17" ht="15" customHeight="1" x14ac:dyDescent="0.25">
      <c r="A33" s="1143" t="s">
        <v>346</v>
      </c>
      <c r="B33" s="1143"/>
      <c r="C33" s="1143"/>
      <c r="D33" s="1143"/>
      <c r="E33" s="1143"/>
      <c r="F33" s="1151" t="s">
        <v>194</v>
      </c>
      <c r="G33" s="1151"/>
      <c r="H33" s="1151"/>
      <c r="I33" s="210"/>
      <c r="J33" s="308"/>
      <c r="K33" s="210"/>
      <c r="L33" s="279"/>
      <c r="M33" s="16" t="s">
        <v>109</v>
      </c>
      <c r="N33" s="16"/>
      <c r="O33" s="1146"/>
      <c r="P33" s="9"/>
      <c r="Q33" s="16" t="s">
        <v>111</v>
      </c>
    </row>
    <row r="34" spans="1:17" ht="15.75" thickBot="1" x14ac:dyDescent="0.3">
      <c r="A34" s="1158" t="s">
        <v>223</v>
      </c>
      <c r="B34" s="1158"/>
      <c r="C34" s="1158"/>
      <c r="D34" s="1158"/>
      <c r="E34" s="1158"/>
      <c r="F34" s="1151" t="s">
        <v>11</v>
      </c>
      <c r="G34" s="1151"/>
      <c r="H34" s="1151"/>
      <c r="I34" s="210"/>
      <c r="J34" s="308"/>
      <c r="K34" s="210"/>
      <c r="L34" s="279"/>
      <c r="M34" s="9" t="s">
        <v>110</v>
      </c>
      <c r="N34" s="9"/>
      <c r="O34" s="1147"/>
      <c r="P34" s="9"/>
      <c r="Q34" s="271" t="s">
        <v>68</v>
      </c>
    </row>
    <row r="35" spans="1:17" ht="15.75" thickBot="1" x14ac:dyDescent="0.3">
      <c r="A35" s="8"/>
      <c r="B35" s="1064" t="s">
        <v>114</v>
      </c>
      <c r="C35" s="1064"/>
      <c r="D35" s="1064"/>
      <c r="E35" s="1064"/>
      <c r="F35" s="1064"/>
      <c r="G35" s="1064"/>
      <c r="H35" s="262"/>
      <c r="I35" s="313" t="str">
        <f>IF(SUM(I28:I34)=0,"",SUM(I28:I34))</f>
        <v/>
      </c>
      <c r="J35" s="14"/>
      <c r="K35" s="313" t="str">
        <f>IF(SUM(K28:K34)=0,"",SUM(K28:K34))</f>
        <v/>
      </c>
      <c r="L35" s="15"/>
      <c r="M35" s="288" t="str">
        <f>IF(AND(K35="",I35=""),"",IF(I35="","",IF(I35&lt;K35,12,IF(K35="",12,24))))</f>
        <v/>
      </c>
      <c r="N35" s="9"/>
      <c r="O35" s="563"/>
      <c r="P35" s="11"/>
      <c r="Q35" s="293" t="str">
        <f>IF(O35="x","",IF(M35="","",IF(M35=12,I35/12,(I35+K35)/24)))</f>
        <v/>
      </c>
    </row>
    <row r="36" spans="1:17" x14ac:dyDescent="0.25">
      <c r="A36" s="262" t="s">
        <v>405</v>
      </c>
      <c r="B36" s="262"/>
      <c r="C36" s="262"/>
      <c r="D36" s="262"/>
      <c r="E36" s="262"/>
      <c r="F36" s="262"/>
      <c r="G36" s="262"/>
      <c r="H36" s="262"/>
      <c r="I36" s="539" t="e">
        <f>SUM(I35-I27-I28)</f>
        <v>#VALUE!</v>
      </c>
      <c r="J36" s="14"/>
      <c r="K36" s="539" t="e">
        <f>SUM(K35-#REF!-#REF!)</f>
        <v>#VALUE!</v>
      </c>
      <c r="L36" s="15"/>
      <c r="M36" s="9"/>
      <c r="N36" s="11"/>
      <c r="O36" s="778"/>
      <c r="P36" s="11"/>
      <c r="Q36" s="540"/>
    </row>
    <row r="37" spans="1:17" x14ac:dyDescent="0.25">
      <c r="A37" s="8"/>
      <c r="B37" s="262"/>
      <c r="C37" s="262"/>
      <c r="D37" s="262"/>
      <c r="E37" s="262"/>
      <c r="F37" s="1159" t="s">
        <v>125</v>
      </c>
      <c r="G37" s="1159"/>
      <c r="H37" s="1159"/>
      <c r="I37" s="1159"/>
      <c r="J37" s="1159"/>
      <c r="K37" s="1159"/>
      <c r="L37" s="1159"/>
      <c r="M37" s="1159"/>
      <c r="N37" s="1159"/>
      <c r="O37" s="1159"/>
      <c r="P37" s="1159"/>
      <c r="Q37" s="1159"/>
    </row>
    <row r="38" spans="1:17" x14ac:dyDescent="0.25">
      <c r="A38" s="5" t="s">
        <v>34</v>
      </c>
      <c r="B38" s="1064" t="s">
        <v>74</v>
      </c>
      <c r="C38" s="1064"/>
      <c r="D38" s="1064"/>
      <c r="E38" s="1064"/>
      <c r="F38" s="1064"/>
      <c r="G38" s="1064"/>
      <c r="H38" s="1064"/>
      <c r="I38" s="312"/>
      <c r="J38" s="310"/>
      <c r="K38" s="312"/>
      <c r="L38" s="311"/>
      <c r="M38" s="287"/>
      <c r="N38" s="287"/>
      <c r="O38" s="287"/>
      <c r="P38" s="287"/>
      <c r="Q38" s="331"/>
    </row>
    <row r="39" spans="1:17" x14ac:dyDescent="0.25">
      <c r="A39" s="1065"/>
      <c r="B39" s="1065"/>
      <c r="C39" s="1065"/>
      <c r="D39" s="1065"/>
      <c r="E39" s="1065"/>
      <c r="F39" s="1065"/>
      <c r="G39" s="1065"/>
      <c r="H39" s="1065"/>
      <c r="I39" s="1065"/>
      <c r="J39" s="1065"/>
      <c r="K39" s="1065"/>
      <c r="L39" s="1065"/>
      <c r="M39" s="1065"/>
      <c r="N39" s="1065"/>
      <c r="O39" s="1065"/>
      <c r="P39" s="1065"/>
      <c r="Q39" s="1065"/>
    </row>
    <row r="40" spans="1:17" x14ac:dyDescent="0.25">
      <c r="A40" s="1065"/>
      <c r="B40" s="1065"/>
      <c r="C40" s="1065"/>
      <c r="D40" s="1065"/>
      <c r="E40" s="1065"/>
      <c r="F40" s="1065"/>
      <c r="G40" s="1065"/>
      <c r="H40" s="1065"/>
      <c r="I40" s="1065"/>
      <c r="J40" s="1065"/>
      <c r="K40" s="1065"/>
      <c r="L40" s="1065"/>
      <c r="M40" s="1065"/>
      <c r="N40" s="1065"/>
      <c r="O40" s="1065"/>
      <c r="P40" s="1065"/>
      <c r="Q40" s="1065"/>
    </row>
    <row r="41" spans="1:17" x14ac:dyDescent="0.25">
      <c r="A41" s="195"/>
      <c r="B41" s="195"/>
      <c r="C41" s="195"/>
      <c r="D41" s="195"/>
      <c r="E41" s="195"/>
      <c r="F41" s="195"/>
      <c r="G41" s="195"/>
      <c r="H41" s="195"/>
      <c r="I41" s="290"/>
      <c r="J41" s="290"/>
      <c r="K41" s="195"/>
      <c r="L41" s="195"/>
      <c r="M41" s="195"/>
      <c r="N41" s="195"/>
      <c r="O41" s="195"/>
      <c r="P41" s="195"/>
      <c r="Q41" s="443"/>
    </row>
    <row r="42" spans="1:17" ht="15.75" customHeight="1" x14ac:dyDescent="0.25">
      <c r="A42" s="330" t="s">
        <v>205</v>
      </c>
      <c r="B42" s="1154"/>
      <c r="C42" s="1154"/>
      <c r="D42" s="1154"/>
      <c r="E42" s="1154"/>
      <c r="F42" s="1154"/>
      <c r="G42" s="1154"/>
      <c r="H42" s="1154"/>
      <c r="I42" s="1154"/>
      <c r="J42" s="1154"/>
      <c r="K42" s="295"/>
      <c r="L42" s="295"/>
      <c r="M42" s="295"/>
      <c r="N42" s="295"/>
      <c r="O42" s="295"/>
      <c r="P42" s="295"/>
      <c r="Q42" s="295"/>
    </row>
    <row r="43" spans="1:17" ht="15" customHeight="1" x14ac:dyDescent="0.25">
      <c r="A43" s="330" t="s">
        <v>3</v>
      </c>
      <c r="B43" s="1155"/>
      <c r="C43" s="1155"/>
      <c r="D43" s="1155"/>
      <c r="E43" s="1155"/>
      <c r="F43" s="1155"/>
      <c r="G43" s="16"/>
      <c r="H43" s="296" t="s">
        <v>103</v>
      </c>
      <c r="I43" s="371">
        <f>Input!$C$9</f>
        <v>2023</v>
      </c>
      <c r="J43" s="296" t="s">
        <v>103</v>
      </c>
      <c r="K43" s="6">
        <f>I43-1</f>
        <v>2022</v>
      </c>
      <c r="L43" s="4"/>
      <c r="M43" s="174"/>
      <c r="N43" s="174"/>
      <c r="O43" s="175"/>
      <c r="P43" s="175"/>
      <c r="Q43" s="306"/>
    </row>
    <row r="44" spans="1:17" ht="27.75" x14ac:dyDescent="0.25">
      <c r="A44" s="262" t="s">
        <v>136</v>
      </c>
      <c r="B44" s="471"/>
      <c r="C44" s="303" t="s">
        <v>13</v>
      </c>
      <c r="D44" s="175"/>
      <c r="E44" s="175"/>
      <c r="F44" s="175"/>
      <c r="G44" s="175"/>
      <c r="H44" s="4"/>
      <c r="I44" s="4"/>
      <c r="J44" s="4"/>
      <c r="K44" s="4"/>
      <c r="L44" s="4"/>
      <c r="M44" s="16" t="s">
        <v>331</v>
      </c>
      <c r="N44" s="175"/>
      <c r="O44" s="175"/>
      <c r="P44" s="175"/>
      <c r="Q44" s="16" t="s">
        <v>14</v>
      </c>
    </row>
    <row r="45" spans="1:17" ht="15" customHeight="1" x14ac:dyDescent="0.25">
      <c r="A45" s="758" t="s">
        <v>356</v>
      </c>
      <c r="F45" s="1151" t="s">
        <v>194</v>
      </c>
      <c r="G45" s="1151"/>
      <c r="H45" s="1151"/>
      <c r="I45" s="209"/>
      <c r="J45" s="308"/>
      <c r="K45" s="209"/>
      <c r="L45" s="279"/>
      <c r="M45" s="766" t="str">
        <f>IF(AND(K45= "",I45=""),"",IF(I45="","",IF(I45&lt;K45,12,IF(K45="",12,24))))</f>
        <v/>
      </c>
      <c r="N45" s="9"/>
      <c r="O45" s="1146" t="s">
        <v>265</v>
      </c>
      <c r="P45" s="9"/>
      <c r="Q45" s="755" t="str">
        <f>IF(M45="","",IF(O70="x","",IF(M45=12,I45/12,(I45+K45)/24)))</f>
        <v/>
      </c>
    </row>
    <row r="46" spans="1:17" x14ac:dyDescent="0.25">
      <c r="A46" s="1143" t="s">
        <v>314</v>
      </c>
      <c r="B46" s="1143"/>
      <c r="C46" s="1143"/>
      <c r="D46" s="1143"/>
      <c r="E46" s="1143"/>
      <c r="F46" s="408"/>
      <c r="G46" s="408" t="s">
        <v>194</v>
      </c>
      <c r="H46" s="408"/>
      <c r="I46" s="209"/>
      <c r="J46" s="308"/>
      <c r="K46" s="209"/>
      <c r="L46" s="279"/>
      <c r="M46" s="753" t="str">
        <f>IF(AND(K46="",I46=""),"",IF(I46="","",IF(I46&lt;K46,12,IF(K46="",12,24))))</f>
        <v/>
      </c>
      <c r="N46" s="9"/>
      <c r="O46" s="1146"/>
      <c r="P46" s="9"/>
      <c r="Q46" s="756" t="str">
        <f>IF(M46="","",IF(O70="x","",IF(M46=12,I46/12,(I46+K46)/24)))</f>
        <v/>
      </c>
    </row>
    <row r="47" spans="1:17" x14ac:dyDescent="0.25">
      <c r="A47" s="1143" t="s">
        <v>357</v>
      </c>
      <c r="B47" s="1143"/>
      <c r="C47" s="1143"/>
      <c r="D47" s="1143"/>
      <c r="E47" s="1143"/>
      <c r="F47" s="1151" t="s">
        <v>11</v>
      </c>
      <c r="G47" s="1151"/>
      <c r="H47" s="1151"/>
      <c r="I47" s="210"/>
      <c r="J47" s="308"/>
      <c r="K47" s="210"/>
      <c r="L47" s="279"/>
      <c r="M47" s="9"/>
      <c r="N47" s="9"/>
      <c r="O47" s="1146"/>
      <c r="P47" s="9"/>
      <c r="Q47" s="314"/>
    </row>
    <row r="48" spans="1:17" x14ac:dyDescent="0.25">
      <c r="A48" s="1143" t="s">
        <v>358</v>
      </c>
      <c r="B48" s="1131"/>
      <c r="C48" s="1131"/>
      <c r="D48" s="1131"/>
      <c r="E48" s="1131"/>
      <c r="F48" s="1151" t="s">
        <v>11</v>
      </c>
      <c r="G48" s="1151"/>
      <c r="H48" s="1151"/>
      <c r="I48" s="210"/>
      <c r="J48" s="308"/>
      <c r="K48" s="210"/>
      <c r="L48" s="279"/>
      <c r="M48" s="9"/>
      <c r="N48" s="9"/>
      <c r="O48" s="1146"/>
      <c r="P48" s="9"/>
      <c r="Q48" s="314"/>
    </row>
    <row r="49" spans="1:17" x14ac:dyDescent="0.25">
      <c r="A49" s="1143" t="s">
        <v>319</v>
      </c>
      <c r="B49" s="1143"/>
      <c r="C49" s="1143"/>
      <c r="D49" s="1143"/>
      <c r="E49" s="1143"/>
      <c r="F49" s="1151" t="s">
        <v>11</v>
      </c>
      <c r="G49" s="1151"/>
      <c r="H49" s="1151"/>
      <c r="I49" s="210"/>
      <c r="J49" s="308"/>
      <c r="K49" s="210"/>
      <c r="L49" s="279"/>
      <c r="M49" s="9"/>
      <c r="N49" s="9"/>
      <c r="O49" s="1146"/>
      <c r="P49" s="9"/>
      <c r="Q49" s="314"/>
    </row>
    <row r="50" spans="1:17" x14ac:dyDescent="0.25">
      <c r="A50" s="1143" t="s">
        <v>320</v>
      </c>
      <c r="B50" s="1143"/>
      <c r="C50" s="1143"/>
      <c r="D50" s="1143"/>
      <c r="E50" s="1143"/>
      <c r="F50" s="1151" t="s">
        <v>194</v>
      </c>
      <c r="G50" s="1151"/>
      <c r="H50" s="1151"/>
      <c r="I50" s="210"/>
      <c r="J50" s="308"/>
      <c r="K50" s="210"/>
      <c r="L50" s="279"/>
      <c r="M50" s="9"/>
      <c r="N50" s="9"/>
      <c r="O50" s="1146"/>
      <c r="P50" s="9"/>
      <c r="Q50" s="314"/>
    </row>
    <row r="51" spans="1:17" ht="15.75" customHeight="1" x14ac:dyDescent="0.25">
      <c r="A51" s="1143" t="s">
        <v>346</v>
      </c>
      <c r="B51" s="1143"/>
      <c r="C51" s="1143"/>
      <c r="D51" s="1143"/>
      <c r="E51" s="1143"/>
      <c r="F51" s="1151" t="s">
        <v>194</v>
      </c>
      <c r="G51" s="1151"/>
      <c r="H51" s="1151"/>
      <c r="I51" s="210"/>
      <c r="J51" s="308"/>
      <c r="K51" s="210"/>
      <c r="L51" s="279"/>
      <c r="M51" s="16" t="s">
        <v>109</v>
      </c>
      <c r="N51" s="16"/>
      <c r="O51" s="1146"/>
      <c r="P51" s="9"/>
      <c r="Q51" s="16" t="s">
        <v>111</v>
      </c>
    </row>
    <row r="52" spans="1:17" ht="15.75" thickBot="1" x14ac:dyDescent="0.3">
      <c r="A52" s="1158" t="s">
        <v>223</v>
      </c>
      <c r="B52" s="1158"/>
      <c r="C52" s="1158"/>
      <c r="D52" s="1158"/>
      <c r="E52" s="1158"/>
      <c r="F52" s="1151" t="s">
        <v>11</v>
      </c>
      <c r="G52" s="1151"/>
      <c r="H52" s="1151"/>
      <c r="I52" s="210"/>
      <c r="J52" s="308"/>
      <c r="K52" s="210"/>
      <c r="L52" s="279"/>
      <c r="M52" s="9" t="s">
        <v>110</v>
      </c>
      <c r="N52" s="9"/>
      <c r="O52" s="1147"/>
      <c r="P52" s="9"/>
      <c r="Q52" s="271" t="s">
        <v>68</v>
      </c>
    </row>
    <row r="53" spans="1:17" ht="15.75" thickBot="1" x14ac:dyDescent="0.3">
      <c r="A53" s="8"/>
      <c r="B53" s="1064" t="s">
        <v>114</v>
      </c>
      <c r="C53" s="1064"/>
      <c r="D53" s="1064"/>
      <c r="E53" s="1064"/>
      <c r="F53" s="1064"/>
      <c r="G53" s="1064"/>
      <c r="H53" s="262"/>
      <c r="I53" s="313" t="str">
        <f>IF(SUM(I46:I52)=0,"",SUM(I46:I52))</f>
        <v/>
      </c>
      <c r="J53" s="14"/>
      <c r="K53" s="313" t="str">
        <f>IF(SUM(K46:K52)=0,"",SUM(K46:K52))</f>
        <v/>
      </c>
      <c r="L53" s="15"/>
      <c r="M53" s="288" t="str">
        <f>IF(AND(K53="",I53=""),"",IF(I53="","",IF(I53&lt;K53,12,IF(K53="",12,24))))</f>
        <v/>
      </c>
      <c r="N53" s="9"/>
      <c r="O53" s="563"/>
      <c r="P53" s="11"/>
      <c r="Q53" s="293" t="str">
        <f>IF(O53="x","",IF(M53="","",IF(M53=12,I53/12,(I53+K53)/24)))</f>
        <v/>
      </c>
    </row>
    <row r="54" spans="1:17" x14ac:dyDescent="0.25">
      <c r="A54" s="262" t="s">
        <v>405</v>
      </c>
      <c r="B54" s="262"/>
      <c r="C54" s="262"/>
      <c r="D54" s="262"/>
      <c r="E54" s="262"/>
      <c r="F54" s="262"/>
      <c r="G54" s="262"/>
      <c r="H54" s="262"/>
      <c r="I54" s="539" t="e">
        <f>SUM(I53-I45-I46)</f>
        <v>#VALUE!</v>
      </c>
      <c r="J54" s="14"/>
      <c r="K54" s="539" t="e">
        <f>SUM(K53-#REF!-#REF!)</f>
        <v>#VALUE!</v>
      </c>
      <c r="L54" s="15"/>
      <c r="M54" s="9"/>
      <c r="N54" s="11"/>
      <c r="O54" s="778"/>
      <c r="P54" s="11"/>
      <c r="Q54" s="540"/>
    </row>
    <row r="55" spans="1:17" x14ac:dyDescent="0.25">
      <c r="A55" s="8"/>
      <c r="B55" s="262"/>
      <c r="C55" s="262"/>
      <c r="D55" s="262"/>
      <c r="E55" s="262"/>
      <c r="F55" s="1159" t="s">
        <v>125</v>
      </c>
      <c r="G55" s="1159"/>
      <c r="H55" s="1159"/>
      <c r="I55" s="1159"/>
      <c r="J55" s="1159"/>
      <c r="K55" s="1159"/>
      <c r="L55" s="1159"/>
      <c r="M55" s="1159"/>
      <c r="N55" s="1159"/>
      <c r="O55" s="1159"/>
      <c r="P55" s="1159"/>
      <c r="Q55" s="1159"/>
    </row>
    <row r="56" spans="1:17" x14ac:dyDescent="0.25">
      <c r="A56" s="5" t="s">
        <v>34</v>
      </c>
      <c r="B56" s="1064" t="s">
        <v>74</v>
      </c>
      <c r="C56" s="1064"/>
      <c r="D56" s="1064"/>
      <c r="E56" s="1064"/>
      <c r="F56" s="1064"/>
      <c r="G56" s="1064"/>
      <c r="H56" s="1064"/>
      <c r="I56" s="312"/>
      <c r="J56" s="310"/>
      <c r="K56" s="312"/>
      <c r="L56" s="311"/>
      <c r="M56" s="287"/>
      <c r="N56" s="287"/>
      <c r="O56" s="287"/>
      <c r="P56" s="287"/>
      <c r="Q56" s="331"/>
    </row>
    <row r="57" spans="1:17" x14ac:dyDescent="0.25">
      <c r="A57" s="1065"/>
      <c r="B57" s="1065"/>
      <c r="C57" s="1065"/>
      <c r="D57" s="1065"/>
      <c r="E57" s="1065"/>
      <c r="F57" s="1065"/>
      <c r="G57" s="1065"/>
      <c r="H57" s="1065"/>
      <c r="I57" s="1065"/>
      <c r="J57" s="1065"/>
      <c r="K57" s="1065"/>
      <c r="L57" s="1065"/>
      <c r="M57" s="1065"/>
      <c r="N57" s="1065"/>
      <c r="O57" s="1065"/>
      <c r="P57" s="1065"/>
      <c r="Q57" s="1065"/>
    </row>
    <row r="58" spans="1:17" x14ac:dyDescent="0.25">
      <c r="A58" s="1065"/>
      <c r="B58" s="1065"/>
      <c r="C58" s="1065"/>
      <c r="D58" s="1065"/>
      <c r="E58" s="1065"/>
      <c r="F58" s="1065"/>
      <c r="G58" s="1065"/>
      <c r="H58" s="1065"/>
      <c r="I58" s="1065"/>
      <c r="J58" s="1065"/>
      <c r="K58" s="1065"/>
      <c r="L58" s="1065"/>
      <c r="M58" s="1065"/>
      <c r="N58" s="1065"/>
      <c r="O58" s="1065"/>
      <c r="P58" s="1065"/>
      <c r="Q58" s="1065"/>
    </row>
    <row r="59" spans="1:17" x14ac:dyDescent="0.25">
      <c r="A59" s="195"/>
      <c r="B59" s="195"/>
      <c r="C59" s="195"/>
      <c r="D59" s="195"/>
      <c r="E59" s="195"/>
      <c r="F59" s="195"/>
      <c r="G59" s="195"/>
      <c r="H59" s="195"/>
      <c r="I59" s="290"/>
      <c r="J59" s="290"/>
      <c r="K59" s="195"/>
      <c r="L59" s="195"/>
      <c r="M59" s="195"/>
      <c r="N59" s="195"/>
      <c r="O59" s="195"/>
      <c r="P59" s="195"/>
      <c r="Q59" s="443"/>
    </row>
    <row r="60" spans="1:17" ht="15" customHeight="1" x14ac:dyDescent="0.25">
      <c r="A60" s="330" t="s">
        <v>205</v>
      </c>
      <c r="B60" s="1154"/>
      <c r="C60" s="1154"/>
      <c r="D60" s="1154"/>
      <c r="E60" s="1154"/>
      <c r="F60" s="1154"/>
      <c r="G60" s="1154"/>
      <c r="H60" s="1154"/>
      <c r="I60" s="1154"/>
      <c r="J60" s="1154"/>
      <c r="K60" s="295"/>
      <c r="L60" s="295"/>
      <c r="M60" s="295"/>
      <c r="N60" s="295"/>
      <c r="O60" s="295"/>
      <c r="P60" s="295"/>
      <c r="Q60" s="295"/>
    </row>
    <row r="61" spans="1:17" ht="15" customHeight="1" x14ac:dyDescent="0.25">
      <c r="A61" s="330" t="s">
        <v>3</v>
      </c>
      <c r="B61" s="1155"/>
      <c r="C61" s="1155"/>
      <c r="D61" s="1155"/>
      <c r="E61" s="1155"/>
      <c r="F61" s="1155"/>
      <c r="G61" s="16"/>
      <c r="H61" s="296" t="s">
        <v>103</v>
      </c>
      <c r="I61" s="371">
        <f>Input!$C$9</f>
        <v>2023</v>
      </c>
      <c r="J61" s="296" t="s">
        <v>103</v>
      </c>
      <c r="K61" s="6">
        <f>I61-1</f>
        <v>2022</v>
      </c>
      <c r="L61" s="4"/>
      <c r="M61" s="174"/>
      <c r="N61" s="174"/>
      <c r="O61" s="175"/>
      <c r="P61" s="175"/>
      <c r="Q61" s="306"/>
    </row>
    <row r="62" spans="1:17" ht="27.75" x14ac:dyDescent="0.25">
      <c r="A62" s="262" t="s">
        <v>136</v>
      </c>
      <c r="B62" s="471"/>
      <c r="C62" s="303" t="s">
        <v>13</v>
      </c>
      <c r="D62" s="175"/>
      <c r="E62" s="175"/>
      <c r="F62" s="175"/>
      <c r="G62" s="175"/>
      <c r="H62" s="4"/>
      <c r="I62" s="4"/>
      <c r="J62" s="4"/>
      <c r="K62" s="4"/>
      <c r="L62" s="4"/>
      <c r="M62" s="16" t="s">
        <v>331</v>
      </c>
      <c r="N62" s="175"/>
      <c r="O62" s="175"/>
      <c r="P62" s="175"/>
      <c r="Q62" s="16" t="s">
        <v>14</v>
      </c>
    </row>
    <row r="63" spans="1:17" ht="15" customHeight="1" x14ac:dyDescent="0.25">
      <c r="A63" s="758" t="s">
        <v>356</v>
      </c>
      <c r="F63" s="1151" t="s">
        <v>194</v>
      </c>
      <c r="G63" s="1151"/>
      <c r="H63" s="1151"/>
      <c r="I63" s="209"/>
      <c r="J63" s="308"/>
      <c r="K63" s="209"/>
      <c r="L63" s="279"/>
      <c r="M63" s="766" t="str">
        <f>IF(AND(K63= "",I63=""),"",IF(I63="","",IF(I63&lt;K63,12,IF(K63="",12,24))))</f>
        <v/>
      </c>
      <c r="N63" s="9"/>
      <c r="O63" s="1146" t="s">
        <v>265</v>
      </c>
      <c r="P63" s="9"/>
      <c r="Q63" s="755" t="str">
        <f>IF(M63="","",IF(O88="x","",IF(M63=12,I63/12,(I63+K63)/24)))</f>
        <v/>
      </c>
    </row>
    <row r="64" spans="1:17" x14ac:dyDescent="0.25">
      <c r="A64" s="1143" t="s">
        <v>314</v>
      </c>
      <c r="B64" s="1143"/>
      <c r="C64" s="1143"/>
      <c r="D64" s="1143"/>
      <c r="E64" s="1143"/>
      <c r="F64" s="408"/>
      <c r="G64" s="408" t="s">
        <v>194</v>
      </c>
      <c r="H64" s="408"/>
      <c r="I64" s="209"/>
      <c r="J64" s="308"/>
      <c r="K64" s="209"/>
      <c r="L64" s="279"/>
      <c r="M64" s="753" t="str">
        <f>IF(AND(K64="",I64=""),"",IF(I64="","",IF(I64&lt;K64,12,IF(K64="",12,24))))</f>
        <v/>
      </c>
      <c r="N64" s="9"/>
      <c r="O64" s="1146"/>
      <c r="P64" s="9"/>
      <c r="Q64" s="756" t="str">
        <f>IF(M64="","",IF(O88="x","",IF(M64=12,I64/12,(I64+K64)/24)))</f>
        <v/>
      </c>
    </row>
    <row r="65" spans="1:17" x14ac:dyDescent="0.25">
      <c r="A65" s="1143" t="s">
        <v>357</v>
      </c>
      <c r="B65" s="1143"/>
      <c r="C65" s="1143"/>
      <c r="D65" s="1143"/>
      <c r="E65" s="1143"/>
      <c r="F65" s="1151" t="s">
        <v>11</v>
      </c>
      <c r="G65" s="1151"/>
      <c r="H65" s="1151"/>
      <c r="I65" s="210"/>
      <c r="J65" s="308"/>
      <c r="K65" s="210"/>
      <c r="L65" s="279"/>
      <c r="M65" s="9"/>
      <c r="N65" s="9"/>
      <c r="O65" s="1146"/>
      <c r="P65" s="9"/>
      <c r="Q65" s="314"/>
    </row>
    <row r="66" spans="1:17" x14ac:dyDescent="0.25">
      <c r="A66" s="1143" t="s">
        <v>358</v>
      </c>
      <c r="B66" s="1131"/>
      <c r="C66" s="1131"/>
      <c r="D66" s="1131"/>
      <c r="E66" s="1131"/>
      <c r="F66" s="1151" t="s">
        <v>11</v>
      </c>
      <c r="G66" s="1151"/>
      <c r="H66" s="1151"/>
      <c r="I66" s="210"/>
      <c r="J66" s="308"/>
      <c r="K66" s="210"/>
      <c r="L66" s="279"/>
      <c r="M66" s="9"/>
      <c r="N66" s="9"/>
      <c r="O66" s="1146"/>
      <c r="P66" s="9"/>
      <c r="Q66" s="314"/>
    </row>
    <row r="67" spans="1:17" x14ac:dyDescent="0.25">
      <c r="A67" s="1143" t="s">
        <v>319</v>
      </c>
      <c r="B67" s="1143"/>
      <c r="C67" s="1143"/>
      <c r="D67" s="1143"/>
      <c r="E67" s="1143"/>
      <c r="F67" s="1151" t="s">
        <v>11</v>
      </c>
      <c r="G67" s="1151"/>
      <c r="H67" s="1151"/>
      <c r="I67" s="210"/>
      <c r="J67" s="308"/>
      <c r="K67" s="210"/>
      <c r="L67" s="279"/>
      <c r="M67" s="9"/>
      <c r="N67" s="9"/>
      <c r="O67" s="1146"/>
      <c r="P67" s="9"/>
      <c r="Q67" s="314"/>
    </row>
    <row r="68" spans="1:17" x14ac:dyDescent="0.25">
      <c r="A68" s="1143" t="s">
        <v>320</v>
      </c>
      <c r="B68" s="1143"/>
      <c r="C68" s="1143"/>
      <c r="D68" s="1143"/>
      <c r="E68" s="1143"/>
      <c r="F68" s="1151" t="s">
        <v>194</v>
      </c>
      <c r="G68" s="1151"/>
      <c r="H68" s="1151"/>
      <c r="I68" s="210"/>
      <c r="J68" s="308"/>
      <c r="K68" s="210"/>
      <c r="L68" s="279"/>
      <c r="M68" s="9"/>
      <c r="N68" s="9"/>
      <c r="O68" s="1146"/>
      <c r="P68" s="9"/>
      <c r="Q68" s="314"/>
    </row>
    <row r="69" spans="1:17" ht="15.75" customHeight="1" x14ac:dyDescent="0.25">
      <c r="A69" s="1143" t="s">
        <v>346</v>
      </c>
      <c r="B69" s="1143"/>
      <c r="C69" s="1143"/>
      <c r="D69" s="1143"/>
      <c r="E69" s="1143"/>
      <c r="F69" s="1151" t="s">
        <v>194</v>
      </c>
      <c r="G69" s="1151"/>
      <c r="H69" s="1151"/>
      <c r="I69" s="210"/>
      <c r="J69" s="308"/>
      <c r="K69" s="210"/>
      <c r="L69" s="279"/>
      <c r="M69" s="16" t="s">
        <v>109</v>
      </c>
      <c r="N69" s="16"/>
      <c r="O69" s="1146"/>
      <c r="P69" s="9"/>
      <c r="Q69" s="16" t="s">
        <v>111</v>
      </c>
    </row>
    <row r="70" spans="1:17" ht="15.75" thickBot="1" x14ac:dyDescent="0.3">
      <c r="A70" s="1158" t="s">
        <v>223</v>
      </c>
      <c r="B70" s="1158"/>
      <c r="C70" s="1158"/>
      <c r="D70" s="1158"/>
      <c r="E70" s="1158"/>
      <c r="F70" s="1151" t="s">
        <v>11</v>
      </c>
      <c r="G70" s="1151"/>
      <c r="H70" s="1151"/>
      <c r="I70" s="210"/>
      <c r="J70" s="308"/>
      <c r="K70" s="210"/>
      <c r="L70" s="279"/>
      <c r="M70" s="9" t="s">
        <v>110</v>
      </c>
      <c r="N70" s="9"/>
      <c r="O70" s="1147"/>
      <c r="P70" s="9"/>
      <c r="Q70" s="271" t="s">
        <v>68</v>
      </c>
    </row>
    <row r="71" spans="1:17" ht="15.75" thickBot="1" x14ac:dyDescent="0.3">
      <c r="A71" s="8"/>
      <c r="B71" s="1064" t="s">
        <v>114</v>
      </c>
      <c r="C71" s="1064"/>
      <c r="D71" s="1064"/>
      <c r="E71" s="1064"/>
      <c r="F71" s="1064"/>
      <c r="G71" s="1064"/>
      <c r="H71" s="262"/>
      <c r="I71" s="313" t="str">
        <f>IF(SUM(I64:I70)=0,"",SUM(I64:I70))</f>
        <v/>
      </c>
      <c r="J71" s="14"/>
      <c r="K71" s="313" t="str">
        <f>IF(SUM(K64:K70)=0,"",SUM(K64:K70))</f>
        <v/>
      </c>
      <c r="L71" s="15"/>
      <c r="M71" s="288" t="str">
        <f>IF(AND(K71="",I71=""),"",IF(I71="","",IF(I71&lt;K71,12,IF(K71="",12,24))))</f>
        <v/>
      </c>
      <c r="N71" s="9"/>
      <c r="O71" s="563"/>
      <c r="P71" s="11"/>
      <c r="Q71" s="293" t="str">
        <f>IF(O71="x","",IF(M71="","",IF(M71=12,I71/12,(I71+K71)/24)))</f>
        <v/>
      </c>
    </row>
    <row r="72" spans="1:17" x14ac:dyDescent="0.25">
      <c r="A72" s="262" t="s">
        <v>405</v>
      </c>
      <c r="B72" s="262"/>
      <c r="C72" s="262"/>
      <c r="D72" s="262"/>
      <c r="E72" s="262"/>
      <c r="F72" s="262"/>
      <c r="G72" s="262"/>
      <c r="H72" s="262"/>
      <c r="I72" s="539" t="e">
        <f>SUM(I71-I63-I64)</f>
        <v>#VALUE!</v>
      </c>
      <c r="J72" s="14"/>
      <c r="K72" s="539" t="e">
        <f>SUM(K71-#REF!-#REF!)</f>
        <v>#VALUE!</v>
      </c>
      <c r="L72" s="15"/>
      <c r="M72" s="9"/>
      <c r="N72" s="11"/>
      <c r="O72" s="778"/>
      <c r="P72" s="11"/>
      <c r="Q72" s="540"/>
    </row>
    <row r="73" spans="1:17" x14ac:dyDescent="0.25">
      <c r="A73" s="8"/>
      <c r="B73" s="262"/>
      <c r="C73" s="262"/>
      <c r="D73" s="262"/>
      <c r="E73" s="262"/>
      <c r="F73" s="1159" t="s">
        <v>125</v>
      </c>
      <c r="G73" s="1159"/>
      <c r="H73" s="1159"/>
      <c r="I73" s="1159"/>
      <c r="J73" s="1159"/>
      <c r="K73" s="1159"/>
      <c r="L73" s="1159"/>
      <c r="M73" s="1159"/>
      <c r="N73" s="1159"/>
      <c r="O73" s="1159"/>
      <c r="P73" s="1159"/>
      <c r="Q73" s="1159"/>
    </row>
    <row r="74" spans="1:17" x14ac:dyDescent="0.25">
      <c r="A74" s="5" t="s">
        <v>34</v>
      </c>
      <c r="B74" s="1064" t="s">
        <v>74</v>
      </c>
      <c r="C74" s="1064"/>
      <c r="D74" s="1064"/>
      <c r="E74" s="1064"/>
      <c r="F74" s="1064"/>
      <c r="G74" s="1064"/>
      <c r="H74" s="1064"/>
      <c r="I74" s="312"/>
      <c r="J74" s="310"/>
      <c r="K74" s="312"/>
      <c r="L74" s="311"/>
      <c r="M74" s="287"/>
      <c r="N74" s="287"/>
      <c r="O74" s="287"/>
      <c r="P74" s="287"/>
      <c r="Q74" s="331"/>
    </row>
    <row r="75" spans="1:17" x14ac:dyDescent="0.25">
      <c r="A75" s="1065"/>
      <c r="B75" s="1065"/>
      <c r="C75" s="1065"/>
      <c r="D75" s="1065"/>
      <c r="E75" s="1065"/>
      <c r="F75" s="1065"/>
      <c r="G75" s="1065"/>
      <c r="H75" s="1065"/>
      <c r="I75" s="1065"/>
      <c r="J75" s="1065"/>
      <c r="K75" s="1065"/>
      <c r="L75" s="1065"/>
      <c r="M75" s="1065"/>
      <c r="N75" s="1065"/>
      <c r="O75" s="1065"/>
      <c r="P75" s="1065"/>
      <c r="Q75" s="1065"/>
    </row>
    <row r="76" spans="1:17" x14ac:dyDescent="0.25">
      <c r="A76" s="1065"/>
      <c r="B76" s="1065"/>
      <c r="C76" s="1065"/>
      <c r="D76" s="1065"/>
      <c r="E76" s="1065"/>
      <c r="F76" s="1065"/>
      <c r="G76" s="1065"/>
      <c r="H76" s="1065"/>
      <c r="I76" s="1065"/>
      <c r="J76" s="1065"/>
      <c r="K76" s="1065"/>
      <c r="L76" s="1065"/>
      <c r="M76" s="1065"/>
      <c r="N76" s="1065"/>
      <c r="O76" s="1065"/>
      <c r="P76" s="1065"/>
      <c r="Q76" s="1065"/>
    </row>
    <row r="77" spans="1:17" x14ac:dyDescent="0.25">
      <c r="A77" s="195"/>
      <c r="B77" s="195"/>
      <c r="C77" s="195"/>
      <c r="D77" s="195"/>
      <c r="E77" s="195"/>
      <c r="F77" s="195"/>
      <c r="G77" s="195"/>
      <c r="H77" s="195"/>
      <c r="I77" s="195"/>
      <c r="J77" s="195"/>
      <c r="K77" s="195"/>
      <c r="L77" s="195"/>
      <c r="M77" s="195"/>
      <c r="N77" s="195"/>
      <c r="O77" s="195"/>
      <c r="P77" s="195"/>
      <c r="Q77" s="195"/>
    </row>
    <row r="78" spans="1:17" ht="27.75" x14ac:dyDescent="0.25">
      <c r="A78" s="330" t="s">
        <v>205</v>
      </c>
      <c r="B78" s="1154"/>
      <c r="C78" s="1154"/>
      <c r="D78" s="1154"/>
      <c r="E78" s="1154"/>
      <c r="F78" s="1154"/>
      <c r="G78" s="1154"/>
      <c r="H78" s="1154"/>
      <c r="I78" s="1154"/>
      <c r="J78" s="1154"/>
      <c r="K78" s="295"/>
      <c r="L78" s="295"/>
      <c r="M78" s="295"/>
      <c r="N78" s="295"/>
      <c r="O78" s="295"/>
      <c r="P78" s="295"/>
      <c r="Q78" s="295"/>
    </row>
    <row r="79" spans="1:17" ht="27.75" x14ac:dyDescent="0.25">
      <c r="A79" s="330" t="s">
        <v>3</v>
      </c>
      <c r="B79" s="1155"/>
      <c r="C79" s="1155"/>
      <c r="D79" s="1155"/>
      <c r="E79" s="1155"/>
      <c r="F79" s="1155"/>
      <c r="G79" s="16"/>
      <c r="H79" s="296" t="s">
        <v>103</v>
      </c>
      <c r="I79" s="371">
        <f>Input!$C$9</f>
        <v>2023</v>
      </c>
      <c r="J79" s="296" t="s">
        <v>103</v>
      </c>
      <c r="K79" s="6">
        <f>I79-1</f>
        <v>2022</v>
      </c>
      <c r="L79" s="4"/>
      <c r="M79" s="174"/>
      <c r="N79" s="174"/>
      <c r="O79" s="175"/>
      <c r="P79" s="175"/>
      <c r="Q79" s="306"/>
    </row>
    <row r="80" spans="1:17" ht="27.75" x14ac:dyDescent="0.25">
      <c r="A80" s="262" t="s">
        <v>136</v>
      </c>
      <c r="B80" s="471"/>
      <c r="C80" s="303" t="s">
        <v>13</v>
      </c>
      <c r="D80" s="175"/>
      <c r="E80" s="175"/>
      <c r="F80" s="175"/>
      <c r="G80" s="175"/>
      <c r="H80" s="4"/>
      <c r="I80" s="4"/>
      <c r="J80" s="4"/>
      <c r="K80" s="4"/>
      <c r="L80" s="4"/>
      <c r="M80" s="16" t="s">
        <v>331</v>
      </c>
      <c r="N80" s="175"/>
      <c r="O80" s="175"/>
      <c r="P80" s="175"/>
      <c r="Q80" s="16" t="s">
        <v>14</v>
      </c>
    </row>
    <row r="81" spans="1:17" ht="15" customHeight="1" x14ac:dyDescent="0.25">
      <c r="A81" s="758" t="s">
        <v>356</v>
      </c>
      <c r="F81" s="1151" t="s">
        <v>194</v>
      </c>
      <c r="G81" s="1151"/>
      <c r="H81" s="1151"/>
      <c r="I81" s="209"/>
      <c r="J81" s="308"/>
      <c r="K81" s="209"/>
      <c r="L81" s="279"/>
      <c r="M81" s="766" t="str">
        <f>IF(AND(K81= "",I81=""),"",IF(I81="","",IF(I81&lt;K81,12,IF(K81="",12,24))))</f>
        <v/>
      </c>
      <c r="N81" s="9"/>
      <c r="O81" s="1146" t="s">
        <v>265</v>
      </c>
      <c r="P81" s="9"/>
      <c r="Q81" s="755" t="str">
        <f>IF(M81="","",IF(O106="x","",IF(M81=12,I81/12,(I81+K81)/24)))</f>
        <v/>
      </c>
    </row>
    <row r="82" spans="1:17" x14ac:dyDescent="0.25">
      <c r="A82" s="1143" t="s">
        <v>314</v>
      </c>
      <c r="B82" s="1143"/>
      <c r="C82" s="1143"/>
      <c r="D82" s="1143"/>
      <c r="E82" s="1143"/>
      <c r="F82" s="408"/>
      <c r="G82" s="408" t="s">
        <v>194</v>
      </c>
      <c r="H82" s="408"/>
      <c r="I82" s="209"/>
      <c r="J82" s="308"/>
      <c r="K82" s="209"/>
      <c r="L82" s="279"/>
      <c r="M82" s="753" t="str">
        <f>IF(AND(K82="",I82=""),"",IF(I82="","",IF(I82&lt;K82,12,IF(K82="",12,24))))</f>
        <v/>
      </c>
      <c r="N82" s="9"/>
      <c r="O82" s="1146"/>
      <c r="P82" s="9"/>
      <c r="Q82" s="756" t="str">
        <f>IF(M82="","",IF(O106="x","",IF(M82=12,I82/12,(I82+K82)/24)))</f>
        <v/>
      </c>
    </row>
    <row r="83" spans="1:17" x14ac:dyDescent="0.25">
      <c r="A83" s="1143" t="s">
        <v>357</v>
      </c>
      <c r="B83" s="1143"/>
      <c r="C83" s="1143"/>
      <c r="D83" s="1143"/>
      <c r="E83" s="1143"/>
      <c r="F83" s="1151" t="s">
        <v>11</v>
      </c>
      <c r="G83" s="1151"/>
      <c r="H83" s="1151"/>
      <c r="I83" s="210"/>
      <c r="J83" s="308"/>
      <c r="K83" s="210"/>
      <c r="L83" s="279"/>
      <c r="M83" s="9"/>
      <c r="N83" s="9"/>
      <c r="O83" s="1146"/>
      <c r="P83" s="9"/>
      <c r="Q83" s="314"/>
    </row>
    <row r="84" spans="1:17" x14ac:dyDescent="0.25">
      <c r="A84" s="1143" t="s">
        <v>358</v>
      </c>
      <c r="B84" s="1131"/>
      <c r="C84" s="1131"/>
      <c r="D84" s="1131"/>
      <c r="E84" s="1131"/>
      <c r="F84" s="1151" t="s">
        <v>11</v>
      </c>
      <c r="G84" s="1151"/>
      <c r="H84" s="1151"/>
      <c r="I84" s="210"/>
      <c r="J84" s="308"/>
      <c r="K84" s="210"/>
      <c r="L84" s="279"/>
      <c r="M84" s="9"/>
      <c r="N84" s="9"/>
      <c r="O84" s="1146"/>
      <c r="P84" s="9"/>
      <c r="Q84" s="314"/>
    </row>
    <row r="85" spans="1:17" x14ac:dyDescent="0.25">
      <c r="A85" s="1143" t="s">
        <v>319</v>
      </c>
      <c r="B85" s="1143"/>
      <c r="C85" s="1143"/>
      <c r="D85" s="1143"/>
      <c r="E85" s="1143"/>
      <c r="F85" s="1151" t="s">
        <v>11</v>
      </c>
      <c r="G85" s="1151"/>
      <c r="H85" s="1151"/>
      <c r="I85" s="210"/>
      <c r="J85" s="308"/>
      <c r="K85" s="210"/>
      <c r="L85" s="279"/>
      <c r="M85" s="9"/>
      <c r="N85" s="9"/>
      <c r="O85" s="1146"/>
      <c r="P85" s="9"/>
      <c r="Q85" s="314"/>
    </row>
    <row r="86" spans="1:17" x14ac:dyDescent="0.25">
      <c r="A86" s="1143" t="s">
        <v>320</v>
      </c>
      <c r="B86" s="1143"/>
      <c r="C86" s="1143"/>
      <c r="D86" s="1143"/>
      <c r="E86" s="1143"/>
      <c r="F86" s="1151" t="s">
        <v>194</v>
      </c>
      <c r="G86" s="1151"/>
      <c r="H86" s="1151"/>
      <c r="I86" s="210"/>
      <c r="J86" s="308"/>
      <c r="K86" s="210"/>
      <c r="L86" s="279"/>
      <c r="M86" s="9"/>
      <c r="N86" s="9"/>
      <c r="O86" s="1146"/>
      <c r="P86" s="9"/>
      <c r="Q86" s="314"/>
    </row>
    <row r="87" spans="1:17" ht="15.75" customHeight="1" x14ac:dyDescent="0.25">
      <c r="A87" s="1143" t="s">
        <v>346</v>
      </c>
      <c r="B87" s="1143"/>
      <c r="C87" s="1143"/>
      <c r="D87" s="1143"/>
      <c r="E87" s="1143"/>
      <c r="F87" s="1151" t="s">
        <v>194</v>
      </c>
      <c r="G87" s="1151"/>
      <c r="H87" s="1151"/>
      <c r="I87" s="210"/>
      <c r="J87" s="308"/>
      <c r="K87" s="210"/>
      <c r="L87" s="279"/>
      <c r="M87" s="16" t="s">
        <v>109</v>
      </c>
      <c r="N87" s="16"/>
      <c r="O87" s="1146"/>
      <c r="P87" s="9"/>
      <c r="Q87" s="16" t="s">
        <v>111</v>
      </c>
    </row>
    <row r="88" spans="1:17" ht="15.75" thickBot="1" x14ac:dyDescent="0.3">
      <c r="A88" s="1158" t="s">
        <v>223</v>
      </c>
      <c r="B88" s="1158"/>
      <c r="C88" s="1158"/>
      <c r="D88" s="1158"/>
      <c r="E88" s="1158"/>
      <c r="F88" s="1151" t="s">
        <v>11</v>
      </c>
      <c r="G88" s="1151"/>
      <c r="H88" s="1151"/>
      <c r="I88" s="210"/>
      <c r="J88" s="308"/>
      <c r="K88" s="210"/>
      <c r="L88" s="279"/>
      <c r="M88" s="9" t="s">
        <v>110</v>
      </c>
      <c r="N88" s="9"/>
      <c r="O88" s="1147"/>
      <c r="P88" s="9"/>
      <c r="Q88" s="271" t="s">
        <v>68</v>
      </c>
    </row>
    <row r="89" spans="1:17" ht="15.75" thickBot="1" x14ac:dyDescent="0.3">
      <c r="A89" s="8"/>
      <c r="B89" s="1064" t="s">
        <v>114</v>
      </c>
      <c r="C89" s="1064"/>
      <c r="D89" s="1064"/>
      <c r="E89" s="1064"/>
      <c r="F89" s="1064"/>
      <c r="G89" s="1064"/>
      <c r="H89" s="262"/>
      <c r="I89" s="313" t="str">
        <f>IF(SUM(I82:I88)=0,"",SUM(I82:I88))</f>
        <v/>
      </c>
      <c r="J89" s="14"/>
      <c r="K89" s="313" t="str">
        <f>IF(SUM(K82:K88)=0,"",SUM(K82:K88))</f>
        <v/>
      </c>
      <c r="L89" s="15"/>
      <c r="M89" s="288" t="str">
        <f>IF(AND(K89="",I89=""),"",IF(I89="","",IF(I89&lt;K89,12,IF(K89="",12,24))))</f>
        <v/>
      </c>
      <c r="N89" s="9"/>
      <c r="O89" s="563"/>
      <c r="P89" s="11"/>
      <c r="Q89" s="293" t="str">
        <f>IF(O89="x","",IF(M89="","",IF(M89=12,I89/12,(I89+K89)/24)))</f>
        <v/>
      </c>
    </row>
    <row r="90" spans="1:17" x14ac:dyDescent="0.25">
      <c r="A90" s="262" t="s">
        <v>405</v>
      </c>
      <c r="B90" s="262"/>
      <c r="C90" s="262"/>
      <c r="D90" s="262"/>
      <c r="E90" s="262"/>
      <c r="F90" s="262"/>
      <c r="G90" s="262"/>
      <c r="H90" s="262"/>
      <c r="I90" s="539" t="e">
        <f>SUM(I89-I81-I82)</f>
        <v>#VALUE!</v>
      </c>
      <c r="J90" s="14"/>
      <c r="K90" s="539" t="e">
        <f>SUM(K89-#REF!-#REF!)</f>
        <v>#VALUE!</v>
      </c>
      <c r="L90" s="15"/>
      <c r="M90" s="9"/>
      <c r="N90" s="11"/>
      <c r="O90" s="778"/>
      <c r="P90" s="11"/>
      <c r="Q90" s="540"/>
    </row>
    <row r="91" spans="1:17" x14ac:dyDescent="0.25">
      <c r="A91" s="8"/>
      <c r="B91" s="262"/>
      <c r="C91" s="262"/>
      <c r="D91" s="262"/>
      <c r="E91" s="262"/>
      <c r="F91" s="1159" t="s">
        <v>125</v>
      </c>
      <c r="G91" s="1159"/>
      <c r="H91" s="1159"/>
      <c r="I91" s="1159"/>
      <c r="J91" s="1159"/>
      <c r="K91" s="1159"/>
      <c r="L91" s="1159"/>
      <c r="M91" s="1159"/>
      <c r="N91" s="1159"/>
      <c r="O91" s="1159"/>
      <c r="P91" s="1159"/>
      <c r="Q91" s="1159"/>
    </row>
    <row r="92" spans="1:17" x14ac:dyDescent="0.25">
      <c r="A92" s="5" t="s">
        <v>34</v>
      </c>
      <c r="B92" s="1064" t="s">
        <v>74</v>
      </c>
      <c r="C92" s="1064"/>
      <c r="D92" s="1064"/>
      <c r="E92" s="1064"/>
      <c r="F92" s="1064"/>
      <c r="G92" s="1064"/>
      <c r="H92" s="1064"/>
      <c r="I92" s="312"/>
      <c r="J92" s="310"/>
      <c r="K92" s="312"/>
      <c r="L92" s="311"/>
      <c r="M92" s="287"/>
      <c r="N92" s="287"/>
      <c r="O92" s="287"/>
      <c r="P92" s="287"/>
      <c r="Q92" s="331"/>
    </row>
    <row r="93" spans="1:17" x14ac:dyDescent="0.25">
      <c r="A93" s="1065"/>
      <c r="B93" s="1065"/>
      <c r="C93" s="1065"/>
      <c r="D93" s="1065"/>
      <c r="E93" s="1065"/>
      <c r="F93" s="1065"/>
      <c r="G93" s="1065"/>
      <c r="H93" s="1065"/>
      <c r="I93" s="1065"/>
      <c r="J93" s="1065"/>
      <c r="K93" s="1065"/>
      <c r="L93" s="1065"/>
      <c r="M93" s="1065"/>
      <c r="N93" s="1065"/>
      <c r="O93" s="1065"/>
      <c r="P93" s="1065"/>
      <c r="Q93" s="1065"/>
    </row>
    <row r="94" spans="1:17" x14ac:dyDescent="0.25">
      <c r="A94" s="1065"/>
      <c r="B94" s="1065"/>
      <c r="C94" s="1065"/>
      <c r="D94" s="1065"/>
      <c r="E94" s="1065"/>
      <c r="F94" s="1065"/>
      <c r="G94" s="1065"/>
      <c r="H94" s="1065"/>
      <c r="I94" s="1065"/>
      <c r="J94" s="1065"/>
      <c r="K94" s="1065"/>
      <c r="L94" s="1065"/>
      <c r="M94" s="1065"/>
      <c r="N94" s="1065"/>
      <c r="O94" s="1065"/>
      <c r="P94" s="1065"/>
      <c r="Q94" s="1065"/>
    </row>
    <row r="95" spans="1:17" x14ac:dyDescent="0.25">
      <c r="A95" s="195"/>
      <c r="B95" s="195"/>
      <c r="C95" s="195"/>
      <c r="D95" s="195"/>
      <c r="E95" s="195"/>
      <c r="F95" s="195"/>
      <c r="G95" s="195"/>
      <c r="H95" s="195"/>
      <c r="I95" s="195"/>
      <c r="J95" s="195"/>
      <c r="K95" s="195"/>
      <c r="L95" s="195"/>
      <c r="M95" s="195"/>
      <c r="N95" s="195"/>
      <c r="O95" s="195"/>
      <c r="P95" s="195"/>
      <c r="Q95" s="195"/>
    </row>
    <row r="96" spans="1:17" ht="27.75" x14ac:dyDescent="0.25">
      <c r="A96" s="330" t="s">
        <v>205</v>
      </c>
      <c r="B96" s="1154"/>
      <c r="C96" s="1154"/>
      <c r="D96" s="1154"/>
      <c r="E96" s="1154"/>
      <c r="F96" s="1154"/>
      <c r="G96" s="1154"/>
      <c r="H96" s="1154"/>
      <c r="I96" s="1154"/>
      <c r="J96" s="1154"/>
      <c r="K96" s="295"/>
      <c r="L96" s="295"/>
      <c r="M96" s="295"/>
      <c r="N96" s="295"/>
      <c r="O96" s="295"/>
      <c r="P96" s="295"/>
      <c r="Q96" s="295"/>
    </row>
    <row r="97" spans="1:17" ht="27.75" x14ac:dyDescent="0.25">
      <c r="A97" s="330" t="s">
        <v>3</v>
      </c>
      <c r="B97" s="1155"/>
      <c r="C97" s="1155"/>
      <c r="D97" s="1155"/>
      <c r="E97" s="1155"/>
      <c r="F97" s="1155"/>
      <c r="G97" s="16"/>
      <c r="H97" s="296" t="s">
        <v>103</v>
      </c>
      <c r="I97" s="371">
        <f>Input!$C$9</f>
        <v>2023</v>
      </c>
      <c r="J97" s="296" t="s">
        <v>103</v>
      </c>
      <c r="K97" s="6">
        <f>I97-1</f>
        <v>2022</v>
      </c>
      <c r="L97" s="4"/>
      <c r="M97" s="174"/>
      <c r="N97" s="174"/>
      <c r="O97" s="175"/>
      <c r="P97" s="175"/>
      <c r="Q97" s="306"/>
    </row>
    <row r="98" spans="1:17" ht="27.75" x14ac:dyDescent="0.25">
      <c r="A98" s="262" t="s">
        <v>136</v>
      </c>
      <c r="B98" s="471"/>
      <c r="C98" s="303" t="s">
        <v>13</v>
      </c>
      <c r="D98" s="175"/>
      <c r="E98" s="175"/>
      <c r="F98" s="175"/>
      <c r="G98" s="175"/>
      <c r="H98" s="4"/>
      <c r="I98" s="4"/>
      <c r="J98" s="4"/>
      <c r="K98" s="4"/>
      <c r="L98" s="4"/>
      <c r="M98" s="16" t="s">
        <v>331</v>
      </c>
      <c r="N98" s="175"/>
      <c r="O98" s="175"/>
      <c r="P98" s="175"/>
      <c r="Q98" s="16" t="s">
        <v>14</v>
      </c>
    </row>
    <row r="99" spans="1:17" ht="15" customHeight="1" x14ac:dyDescent="0.25">
      <c r="A99" s="758" t="s">
        <v>356</v>
      </c>
      <c r="F99" s="1151" t="s">
        <v>194</v>
      </c>
      <c r="G99" s="1151"/>
      <c r="H99" s="1151"/>
      <c r="I99" s="209"/>
      <c r="J99" s="308"/>
      <c r="K99" s="209"/>
      <c r="L99" s="279"/>
      <c r="M99" s="766" t="str">
        <f>IF(AND(K99= "",I99=""),"",IF(I99="","",IF(I99&lt;K99,12,IF(K99="",12,24))))</f>
        <v/>
      </c>
      <c r="N99" s="9"/>
      <c r="O99" s="1146" t="s">
        <v>265</v>
      </c>
      <c r="P99" s="9"/>
      <c r="Q99" s="755" t="str">
        <f>IF(M99="","",IF(O124="x","",IF(M99=12,I99/12,(I99+K99)/24)))</f>
        <v/>
      </c>
    </row>
    <row r="100" spans="1:17" x14ac:dyDescent="0.25">
      <c r="A100" s="1143" t="s">
        <v>314</v>
      </c>
      <c r="B100" s="1143"/>
      <c r="C100" s="1143"/>
      <c r="D100" s="1143"/>
      <c r="E100" s="1143"/>
      <c r="F100" s="408"/>
      <c r="G100" s="408" t="s">
        <v>194</v>
      </c>
      <c r="H100" s="408"/>
      <c r="I100" s="209"/>
      <c r="J100" s="308"/>
      <c r="K100" s="209"/>
      <c r="L100" s="279"/>
      <c r="M100" s="753" t="str">
        <f>IF(AND(K100="",I100=""),"",IF(I100="","",IF(I100&lt;K100,12,IF(K100="",12,24))))</f>
        <v/>
      </c>
      <c r="N100" s="9"/>
      <c r="O100" s="1146"/>
      <c r="P100" s="9"/>
      <c r="Q100" s="756" t="str">
        <f>IF(M100="","",IF(O124="x","",IF(M100=12,I100/12,(I100+K100)/24)))</f>
        <v/>
      </c>
    </row>
    <row r="101" spans="1:17" x14ac:dyDescent="0.25">
      <c r="A101" s="1143" t="s">
        <v>357</v>
      </c>
      <c r="B101" s="1143"/>
      <c r="C101" s="1143"/>
      <c r="D101" s="1143"/>
      <c r="E101" s="1143"/>
      <c r="F101" s="1151" t="s">
        <v>11</v>
      </c>
      <c r="G101" s="1151"/>
      <c r="H101" s="1151"/>
      <c r="I101" s="210"/>
      <c r="J101" s="308"/>
      <c r="K101" s="210"/>
      <c r="L101" s="279"/>
      <c r="M101" s="9"/>
      <c r="N101" s="9"/>
      <c r="O101" s="1146"/>
      <c r="P101" s="9"/>
      <c r="Q101" s="314"/>
    </row>
    <row r="102" spans="1:17" x14ac:dyDescent="0.25">
      <c r="A102" s="1143" t="s">
        <v>358</v>
      </c>
      <c r="B102" s="1131"/>
      <c r="C102" s="1131"/>
      <c r="D102" s="1131"/>
      <c r="E102" s="1131"/>
      <c r="F102" s="1151" t="s">
        <v>11</v>
      </c>
      <c r="G102" s="1151"/>
      <c r="H102" s="1151"/>
      <c r="I102" s="210"/>
      <c r="J102" s="308"/>
      <c r="K102" s="210"/>
      <c r="L102" s="279"/>
      <c r="M102" s="9"/>
      <c r="N102" s="9"/>
      <c r="O102" s="1146"/>
      <c r="P102" s="9"/>
      <c r="Q102" s="314"/>
    </row>
    <row r="103" spans="1:17" x14ac:dyDescent="0.25">
      <c r="A103" s="1143" t="s">
        <v>319</v>
      </c>
      <c r="B103" s="1143"/>
      <c r="C103" s="1143"/>
      <c r="D103" s="1143"/>
      <c r="E103" s="1143"/>
      <c r="F103" s="1151" t="s">
        <v>11</v>
      </c>
      <c r="G103" s="1151"/>
      <c r="H103" s="1151"/>
      <c r="I103" s="210"/>
      <c r="J103" s="308"/>
      <c r="K103" s="210"/>
      <c r="L103" s="279"/>
      <c r="M103" s="9"/>
      <c r="N103" s="9"/>
      <c r="O103" s="1146"/>
      <c r="P103" s="9"/>
      <c r="Q103" s="314"/>
    </row>
    <row r="104" spans="1:17" x14ac:dyDescent="0.25">
      <c r="A104" s="1143" t="s">
        <v>320</v>
      </c>
      <c r="B104" s="1143"/>
      <c r="C104" s="1143"/>
      <c r="D104" s="1143"/>
      <c r="E104" s="1143"/>
      <c r="F104" s="1151" t="s">
        <v>194</v>
      </c>
      <c r="G104" s="1151"/>
      <c r="H104" s="1151"/>
      <c r="I104" s="210"/>
      <c r="J104" s="308"/>
      <c r="K104" s="210"/>
      <c r="L104" s="279"/>
      <c r="M104" s="9"/>
      <c r="N104" s="9"/>
      <c r="O104" s="1146"/>
      <c r="P104" s="9"/>
      <c r="Q104" s="314"/>
    </row>
    <row r="105" spans="1:17" ht="15.75" customHeight="1" x14ac:dyDescent="0.25">
      <c r="A105" s="1143" t="s">
        <v>346</v>
      </c>
      <c r="B105" s="1143"/>
      <c r="C105" s="1143"/>
      <c r="D105" s="1143"/>
      <c r="E105" s="1143"/>
      <c r="F105" s="1151" t="s">
        <v>194</v>
      </c>
      <c r="G105" s="1151"/>
      <c r="H105" s="1151"/>
      <c r="I105" s="210"/>
      <c r="J105" s="308"/>
      <c r="K105" s="210"/>
      <c r="L105" s="279"/>
      <c r="M105" s="16" t="s">
        <v>109</v>
      </c>
      <c r="N105" s="16"/>
      <c r="O105" s="1146"/>
      <c r="P105" s="9"/>
      <c r="Q105" s="16" t="s">
        <v>111</v>
      </c>
    </row>
    <row r="106" spans="1:17" ht="15.75" thickBot="1" x14ac:dyDescent="0.3">
      <c r="A106" s="1158" t="s">
        <v>223</v>
      </c>
      <c r="B106" s="1158"/>
      <c r="C106" s="1158"/>
      <c r="D106" s="1158"/>
      <c r="E106" s="1158"/>
      <c r="F106" s="1151" t="s">
        <v>11</v>
      </c>
      <c r="G106" s="1151"/>
      <c r="H106" s="1151"/>
      <c r="I106" s="210"/>
      <c r="J106" s="308"/>
      <c r="K106" s="210"/>
      <c r="L106" s="279"/>
      <c r="M106" s="9" t="s">
        <v>110</v>
      </c>
      <c r="N106" s="9"/>
      <c r="O106" s="1147"/>
      <c r="P106" s="9"/>
      <c r="Q106" s="271" t="s">
        <v>68</v>
      </c>
    </row>
    <row r="107" spans="1:17" ht="15.75" thickBot="1" x14ac:dyDescent="0.3">
      <c r="A107" s="8"/>
      <c r="B107" s="1064" t="s">
        <v>114</v>
      </c>
      <c r="C107" s="1064"/>
      <c r="D107" s="1064"/>
      <c r="E107" s="1064"/>
      <c r="F107" s="1064"/>
      <c r="G107" s="1064"/>
      <c r="H107" s="262"/>
      <c r="I107" s="313" t="str">
        <f>IF(SUM(I100:I106)=0,"",SUM(I100:I106))</f>
        <v/>
      </c>
      <c r="J107" s="14"/>
      <c r="K107" s="313" t="str">
        <f>IF(SUM(K100:K106)=0,"",SUM(K100:K106))</f>
        <v/>
      </c>
      <c r="L107" s="15"/>
      <c r="M107" s="288" t="str">
        <f>IF(AND(K107="",I107=""),"",IF(I107="","",IF(I107&lt;K107,12,IF(K107="",12,24))))</f>
        <v/>
      </c>
      <c r="N107" s="9"/>
      <c r="O107" s="563"/>
      <c r="P107" s="11"/>
      <c r="Q107" s="293" t="str">
        <f>IF(O107="x","",IF(M107="","",IF(M107=12,I107/12,(I107+K107)/24)))</f>
        <v/>
      </c>
    </row>
    <row r="108" spans="1:17" x14ac:dyDescent="0.25">
      <c r="A108" s="262" t="s">
        <v>405</v>
      </c>
      <c r="B108" s="262"/>
      <c r="C108" s="262"/>
      <c r="D108" s="262"/>
      <c r="E108" s="262"/>
      <c r="F108" s="262"/>
      <c r="G108" s="262"/>
      <c r="H108" s="262"/>
      <c r="I108" s="539" t="e">
        <f>SUM(I107-I99-I100)</f>
        <v>#VALUE!</v>
      </c>
      <c r="J108" s="14"/>
      <c r="K108" s="539" t="e">
        <f>SUM(K107-#REF!-#REF!)</f>
        <v>#VALUE!</v>
      </c>
      <c r="L108" s="15"/>
      <c r="M108" s="9"/>
      <c r="N108" s="11"/>
      <c r="O108" s="778"/>
      <c r="P108" s="11"/>
      <c r="Q108" s="540"/>
    </row>
    <row r="109" spans="1:17" x14ac:dyDescent="0.25">
      <c r="A109" s="8"/>
      <c r="B109" s="262"/>
      <c r="C109" s="262"/>
      <c r="D109" s="262"/>
      <c r="E109" s="262"/>
      <c r="F109" s="1159" t="s">
        <v>125</v>
      </c>
      <c r="G109" s="1159"/>
      <c r="H109" s="1159"/>
      <c r="I109" s="1159"/>
      <c r="J109" s="1159"/>
      <c r="K109" s="1159"/>
      <c r="L109" s="1159"/>
      <c r="M109" s="1159"/>
      <c r="N109" s="1159"/>
      <c r="O109" s="1159"/>
      <c r="P109" s="1159"/>
      <c r="Q109" s="1159"/>
    </row>
    <row r="110" spans="1:17" x14ac:dyDescent="0.25">
      <c r="A110" s="5" t="s">
        <v>34</v>
      </c>
      <c r="B110" s="1064" t="s">
        <v>74</v>
      </c>
      <c r="C110" s="1064"/>
      <c r="D110" s="1064"/>
      <c r="E110" s="1064"/>
      <c r="F110" s="1064"/>
      <c r="G110" s="1064"/>
      <c r="H110" s="1064"/>
      <c r="I110" s="312"/>
      <c r="J110" s="310"/>
      <c r="K110" s="312"/>
      <c r="L110" s="311"/>
      <c r="M110" s="287"/>
      <c r="N110" s="287"/>
      <c r="O110" s="287"/>
      <c r="P110" s="287"/>
      <c r="Q110" s="331"/>
    </row>
    <row r="111" spans="1:17" x14ac:dyDescent="0.25">
      <c r="A111" s="1065"/>
      <c r="B111" s="1065"/>
      <c r="C111" s="1065"/>
      <c r="D111" s="1065"/>
      <c r="E111" s="1065"/>
      <c r="F111" s="1065"/>
      <c r="G111" s="1065"/>
      <c r="H111" s="1065"/>
      <c r="I111" s="1065"/>
      <c r="J111" s="1065"/>
      <c r="K111" s="1065"/>
      <c r="L111" s="1065"/>
      <c r="M111" s="1065"/>
      <c r="N111" s="1065"/>
      <c r="O111" s="1065"/>
      <c r="P111" s="1065"/>
      <c r="Q111" s="1065"/>
    </row>
    <row r="112" spans="1:17" x14ac:dyDescent="0.25">
      <c r="A112" s="1065"/>
      <c r="B112" s="1065"/>
      <c r="C112" s="1065"/>
      <c r="D112" s="1065"/>
      <c r="E112" s="1065"/>
      <c r="F112" s="1065"/>
      <c r="G112" s="1065"/>
      <c r="H112" s="1065"/>
      <c r="I112" s="1065"/>
      <c r="J112" s="1065"/>
      <c r="K112" s="1065"/>
      <c r="L112" s="1065"/>
      <c r="M112" s="1065"/>
      <c r="N112" s="1065"/>
      <c r="O112" s="1065"/>
      <c r="P112" s="1065"/>
      <c r="Q112" s="1065"/>
    </row>
    <row r="113" spans="1:17" x14ac:dyDescent="0.25">
      <c r="A113" s="195"/>
      <c r="B113" s="195"/>
      <c r="C113" s="195"/>
      <c r="D113" s="195"/>
      <c r="E113" s="195"/>
      <c r="F113" s="195"/>
      <c r="G113" s="195"/>
      <c r="H113" s="195"/>
      <c r="I113" s="195"/>
      <c r="J113" s="195"/>
      <c r="K113" s="195"/>
      <c r="L113" s="195"/>
      <c r="M113" s="195"/>
      <c r="N113" s="195"/>
      <c r="O113" s="195"/>
      <c r="P113" s="195"/>
      <c r="Q113" s="195"/>
    </row>
    <row r="114" spans="1:17" ht="27.75" x14ac:dyDescent="0.25">
      <c r="A114" s="330" t="s">
        <v>205</v>
      </c>
      <c r="B114" s="1154"/>
      <c r="C114" s="1154"/>
      <c r="D114" s="1154"/>
      <c r="E114" s="1154"/>
      <c r="F114" s="1154"/>
      <c r="G114" s="1154"/>
      <c r="H114" s="1154"/>
      <c r="I114" s="1154"/>
      <c r="J114" s="1154"/>
      <c r="K114" s="295"/>
      <c r="L114" s="295"/>
      <c r="M114" s="295"/>
      <c r="N114" s="295"/>
      <c r="O114" s="295"/>
      <c r="P114" s="295"/>
      <c r="Q114" s="295"/>
    </row>
    <row r="115" spans="1:17" ht="27.75" x14ac:dyDescent="0.25">
      <c r="A115" s="330" t="s">
        <v>3</v>
      </c>
      <c r="B115" s="1155"/>
      <c r="C115" s="1155"/>
      <c r="D115" s="1155"/>
      <c r="E115" s="1155"/>
      <c r="F115" s="1155"/>
      <c r="G115" s="16"/>
      <c r="H115" s="296" t="s">
        <v>103</v>
      </c>
      <c r="I115" s="371">
        <f>Input!$C$9</f>
        <v>2023</v>
      </c>
      <c r="J115" s="296" t="s">
        <v>103</v>
      </c>
      <c r="K115" s="6">
        <f>I115-1</f>
        <v>2022</v>
      </c>
      <c r="L115" s="4"/>
      <c r="M115" s="174"/>
      <c r="N115" s="174"/>
      <c r="O115" s="175"/>
      <c r="P115" s="175"/>
      <c r="Q115" s="306"/>
    </row>
    <row r="116" spans="1:17" ht="27.75" x14ac:dyDescent="0.25">
      <c r="A116" s="262" t="s">
        <v>136</v>
      </c>
      <c r="B116" s="471"/>
      <c r="C116" s="303" t="s">
        <v>13</v>
      </c>
      <c r="D116" s="175"/>
      <c r="E116" s="175"/>
      <c r="F116" s="175"/>
      <c r="G116" s="175"/>
      <c r="H116" s="4"/>
      <c r="I116" s="4"/>
      <c r="J116" s="4"/>
      <c r="K116" s="4"/>
      <c r="L116" s="4"/>
      <c r="M116" s="16" t="s">
        <v>331</v>
      </c>
      <c r="N116" s="175"/>
      <c r="O116" s="175"/>
      <c r="P116" s="175"/>
      <c r="Q116" s="16" t="s">
        <v>14</v>
      </c>
    </row>
    <row r="117" spans="1:17" ht="15" customHeight="1" x14ac:dyDescent="0.25">
      <c r="A117" s="758" t="s">
        <v>356</v>
      </c>
      <c r="F117" s="1151" t="s">
        <v>194</v>
      </c>
      <c r="G117" s="1151"/>
      <c r="H117" s="1151"/>
      <c r="I117" s="209"/>
      <c r="J117" s="308"/>
      <c r="K117" s="209"/>
      <c r="L117" s="279"/>
      <c r="M117" s="766" t="str">
        <f>IF(AND(K117= "",I117=""),"",IF(I117="","",IF(I117&lt;K117,12,IF(K117="",12,24))))</f>
        <v/>
      </c>
      <c r="N117" s="9"/>
      <c r="O117" s="1146" t="s">
        <v>265</v>
      </c>
      <c r="P117" s="9"/>
      <c r="Q117" s="755" t="str">
        <f>IF(M117="","",IF(O142="x","",IF(M117=12,I117/12,(I117+K117)/24)))</f>
        <v/>
      </c>
    </row>
    <row r="118" spans="1:17" x14ac:dyDescent="0.25">
      <c r="A118" s="1143" t="s">
        <v>314</v>
      </c>
      <c r="B118" s="1143"/>
      <c r="C118" s="1143"/>
      <c r="D118" s="1143"/>
      <c r="E118" s="1143"/>
      <c r="F118" s="408"/>
      <c r="G118" s="408" t="s">
        <v>194</v>
      </c>
      <c r="H118" s="408"/>
      <c r="I118" s="209"/>
      <c r="J118" s="308"/>
      <c r="K118" s="209"/>
      <c r="L118" s="279"/>
      <c r="M118" s="753" t="str">
        <f>IF(AND(K118="",I118=""),"",IF(I118="","",IF(I118&lt;K118,12,IF(K118="",12,24))))</f>
        <v/>
      </c>
      <c r="N118" s="9"/>
      <c r="O118" s="1146"/>
      <c r="P118" s="9"/>
      <c r="Q118" s="756" t="str">
        <f>IF(M118="","",IF(O142="x","",IF(M118=12,I118/12,(I118+K118)/24)))</f>
        <v/>
      </c>
    </row>
    <row r="119" spans="1:17" x14ac:dyDescent="0.25">
      <c r="A119" s="1143" t="s">
        <v>357</v>
      </c>
      <c r="B119" s="1143"/>
      <c r="C119" s="1143"/>
      <c r="D119" s="1143"/>
      <c r="E119" s="1143"/>
      <c r="F119" s="1151" t="s">
        <v>11</v>
      </c>
      <c r="G119" s="1151"/>
      <c r="H119" s="1151"/>
      <c r="I119" s="210"/>
      <c r="J119" s="308"/>
      <c r="K119" s="210"/>
      <c r="L119" s="279"/>
      <c r="M119" s="9"/>
      <c r="N119" s="9"/>
      <c r="O119" s="1146"/>
      <c r="P119" s="9"/>
      <c r="Q119" s="314"/>
    </row>
    <row r="120" spans="1:17" x14ac:dyDescent="0.25">
      <c r="A120" s="1143" t="s">
        <v>358</v>
      </c>
      <c r="B120" s="1131"/>
      <c r="C120" s="1131"/>
      <c r="D120" s="1131"/>
      <c r="E120" s="1131"/>
      <c r="F120" s="1151" t="s">
        <v>11</v>
      </c>
      <c r="G120" s="1151"/>
      <c r="H120" s="1151"/>
      <c r="I120" s="210"/>
      <c r="J120" s="308"/>
      <c r="K120" s="210"/>
      <c r="L120" s="279"/>
      <c r="M120" s="9"/>
      <c r="N120" s="9"/>
      <c r="O120" s="1146"/>
      <c r="P120" s="9"/>
      <c r="Q120" s="314"/>
    </row>
    <row r="121" spans="1:17" x14ac:dyDescent="0.25">
      <c r="A121" s="1143" t="s">
        <v>319</v>
      </c>
      <c r="B121" s="1143"/>
      <c r="C121" s="1143"/>
      <c r="D121" s="1143"/>
      <c r="E121" s="1143"/>
      <c r="F121" s="1151" t="s">
        <v>11</v>
      </c>
      <c r="G121" s="1151"/>
      <c r="H121" s="1151"/>
      <c r="I121" s="210"/>
      <c r="J121" s="308"/>
      <c r="K121" s="210"/>
      <c r="L121" s="279"/>
      <c r="M121" s="9"/>
      <c r="N121" s="9"/>
      <c r="O121" s="1146"/>
      <c r="P121" s="9"/>
      <c r="Q121" s="314"/>
    </row>
    <row r="122" spans="1:17" x14ac:dyDescent="0.25">
      <c r="A122" s="1143" t="s">
        <v>320</v>
      </c>
      <c r="B122" s="1143"/>
      <c r="C122" s="1143"/>
      <c r="D122" s="1143"/>
      <c r="E122" s="1143"/>
      <c r="F122" s="1151" t="s">
        <v>194</v>
      </c>
      <c r="G122" s="1151"/>
      <c r="H122" s="1151"/>
      <c r="I122" s="210"/>
      <c r="J122" s="308"/>
      <c r="K122" s="210"/>
      <c r="L122" s="279"/>
      <c r="M122" s="9"/>
      <c r="N122" s="9"/>
      <c r="O122" s="1146"/>
      <c r="P122" s="9"/>
      <c r="Q122" s="314"/>
    </row>
    <row r="123" spans="1:17" ht="15.75" customHeight="1" x14ac:dyDescent="0.25">
      <c r="A123" s="1143" t="s">
        <v>346</v>
      </c>
      <c r="B123" s="1143"/>
      <c r="C123" s="1143"/>
      <c r="D123" s="1143"/>
      <c r="E123" s="1143"/>
      <c r="F123" s="1151" t="s">
        <v>194</v>
      </c>
      <c r="G123" s="1151"/>
      <c r="H123" s="1151"/>
      <c r="I123" s="210"/>
      <c r="J123" s="308"/>
      <c r="K123" s="210"/>
      <c r="L123" s="279"/>
      <c r="M123" s="16" t="s">
        <v>109</v>
      </c>
      <c r="N123" s="16"/>
      <c r="O123" s="1146"/>
      <c r="P123" s="9"/>
      <c r="Q123" s="16" t="s">
        <v>111</v>
      </c>
    </row>
    <row r="124" spans="1:17" ht="15.75" thickBot="1" x14ac:dyDescent="0.3">
      <c r="A124" s="1158" t="s">
        <v>223</v>
      </c>
      <c r="B124" s="1158"/>
      <c r="C124" s="1158"/>
      <c r="D124" s="1158"/>
      <c r="E124" s="1158"/>
      <c r="F124" s="1151" t="s">
        <v>11</v>
      </c>
      <c r="G124" s="1151"/>
      <c r="H124" s="1151"/>
      <c r="I124" s="210"/>
      <c r="J124" s="308"/>
      <c r="K124" s="210"/>
      <c r="L124" s="279"/>
      <c r="M124" s="9" t="s">
        <v>110</v>
      </c>
      <c r="N124" s="9"/>
      <c r="O124" s="1147"/>
      <c r="P124" s="9"/>
      <c r="Q124" s="271" t="s">
        <v>68</v>
      </c>
    </row>
    <row r="125" spans="1:17" ht="15.75" thickBot="1" x14ac:dyDescent="0.3">
      <c r="A125" s="8"/>
      <c r="B125" s="1064" t="s">
        <v>114</v>
      </c>
      <c r="C125" s="1064"/>
      <c r="D125" s="1064"/>
      <c r="E125" s="1064"/>
      <c r="F125" s="1064"/>
      <c r="G125" s="1064"/>
      <c r="H125" s="262"/>
      <c r="I125" s="313" t="str">
        <f>IF(SUM(I118:I124)=0,"",SUM(I118:I124))</f>
        <v/>
      </c>
      <c r="J125" s="14"/>
      <c r="K125" s="313" t="str">
        <f>IF(SUM(K118:K124)=0,"",SUM(K118:K124))</f>
        <v/>
      </c>
      <c r="L125" s="15"/>
      <c r="M125" s="288" t="str">
        <f>IF(AND(K125="",I125=""),"",IF(I125="","",IF(I125&lt;K125,12,IF(K125="",12,24))))</f>
        <v/>
      </c>
      <c r="N125" s="9"/>
      <c r="O125" s="563"/>
      <c r="P125" s="11"/>
      <c r="Q125" s="293" t="str">
        <f>IF(O125="x","",IF(M125="","",IF(M125=12,I125/12,(I125+K125)/24)))</f>
        <v/>
      </c>
    </row>
    <row r="126" spans="1:17" x14ac:dyDescent="0.25">
      <c r="A126" s="262" t="s">
        <v>405</v>
      </c>
      <c r="B126" s="262"/>
      <c r="C126" s="262"/>
      <c r="D126" s="262"/>
      <c r="E126" s="262"/>
      <c r="F126" s="262"/>
      <c r="G126" s="262"/>
      <c r="H126" s="262"/>
      <c r="I126" s="539" t="e">
        <f>SUM(I125-I117-I118)</f>
        <v>#VALUE!</v>
      </c>
      <c r="J126" s="14"/>
      <c r="K126" s="539" t="e">
        <f>SUM(K125-#REF!-#REF!)</f>
        <v>#VALUE!</v>
      </c>
      <c r="L126" s="15"/>
      <c r="M126" s="9"/>
      <c r="N126" s="11"/>
      <c r="O126" s="778"/>
      <c r="P126" s="11"/>
      <c r="Q126" s="540"/>
    </row>
    <row r="127" spans="1:17" x14ac:dyDescent="0.25">
      <c r="A127" s="8"/>
      <c r="B127" s="262"/>
      <c r="C127" s="262"/>
      <c r="D127" s="262"/>
      <c r="E127" s="262"/>
      <c r="F127" s="1159" t="s">
        <v>125</v>
      </c>
      <c r="G127" s="1159"/>
      <c r="H127" s="1159"/>
      <c r="I127" s="1159"/>
      <c r="J127" s="1159"/>
      <c r="K127" s="1159"/>
      <c r="L127" s="1159"/>
      <c r="M127" s="1159"/>
      <c r="N127" s="1159"/>
      <c r="O127" s="1159"/>
      <c r="P127" s="1159"/>
      <c r="Q127" s="1159"/>
    </row>
    <row r="128" spans="1:17" x14ac:dyDescent="0.25">
      <c r="A128" s="5" t="s">
        <v>34</v>
      </c>
      <c r="B128" s="1064" t="s">
        <v>74</v>
      </c>
      <c r="C128" s="1064"/>
      <c r="D128" s="1064"/>
      <c r="E128" s="1064"/>
      <c r="F128" s="1064"/>
      <c r="G128" s="1064"/>
      <c r="H128" s="1064"/>
      <c r="I128" s="312"/>
      <c r="J128" s="310"/>
      <c r="K128" s="312"/>
      <c r="L128" s="311"/>
      <c r="M128" s="287"/>
      <c r="N128" s="287"/>
      <c r="O128" s="287"/>
      <c r="P128" s="287"/>
      <c r="Q128" s="331"/>
    </row>
    <row r="129" spans="1:17" x14ac:dyDescent="0.25">
      <c r="A129" s="1065"/>
      <c r="B129" s="1065"/>
      <c r="C129" s="1065"/>
      <c r="D129" s="1065"/>
      <c r="E129" s="1065"/>
      <c r="F129" s="1065"/>
      <c r="G129" s="1065"/>
      <c r="H129" s="1065"/>
      <c r="I129" s="1065"/>
      <c r="J129" s="1065"/>
      <c r="K129" s="1065"/>
      <c r="L129" s="1065"/>
      <c r="M129" s="1065"/>
      <c r="N129" s="1065"/>
      <c r="O129" s="1065"/>
      <c r="P129" s="1065"/>
      <c r="Q129" s="1065"/>
    </row>
    <row r="130" spans="1:17" x14ac:dyDescent="0.25">
      <c r="A130" s="1065"/>
      <c r="B130" s="1065"/>
      <c r="C130" s="1065"/>
      <c r="D130" s="1065"/>
      <c r="E130" s="1065"/>
      <c r="F130" s="1065"/>
      <c r="G130" s="1065"/>
      <c r="H130" s="1065"/>
      <c r="I130" s="1065"/>
      <c r="J130" s="1065"/>
      <c r="K130" s="1065"/>
      <c r="L130" s="1065"/>
      <c r="M130" s="1065"/>
      <c r="N130" s="1065"/>
      <c r="O130" s="1065"/>
      <c r="P130" s="1065"/>
      <c r="Q130" s="1065"/>
    </row>
    <row r="131" spans="1:17" x14ac:dyDescent="0.25">
      <c r="A131" s="195"/>
      <c r="B131" s="195"/>
      <c r="C131" s="195"/>
      <c r="D131" s="195"/>
      <c r="E131" s="195"/>
      <c r="F131" s="195"/>
      <c r="G131" s="195"/>
      <c r="H131" s="195"/>
      <c r="I131" s="195"/>
      <c r="J131" s="195"/>
      <c r="K131" s="195"/>
      <c r="L131" s="195"/>
      <c r="M131" s="195"/>
      <c r="N131" s="195"/>
      <c r="O131" s="195"/>
      <c r="P131" s="195"/>
      <c r="Q131" s="195"/>
    </row>
    <row r="132" spans="1:17" ht="27.75" x14ac:dyDescent="0.25">
      <c r="A132" s="330" t="s">
        <v>205</v>
      </c>
      <c r="B132" s="1154"/>
      <c r="C132" s="1154"/>
      <c r="D132" s="1154"/>
      <c r="E132" s="1154"/>
      <c r="F132" s="1154"/>
      <c r="G132" s="1154"/>
      <c r="H132" s="1154"/>
      <c r="I132" s="1154"/>
      <c r="J132" s="1154"/>
      <c r="K132" s="295"/>
      <c r="L132" s="295"/>
      <c r="M132" s="295"/>
      <c r="N132" s="295"/>
      <c r="O132" s="295"/>
      <c r="P132" s="295"/>
      <c r="Q132" s="295"/>
    </row>
    <row r="133" spans="1:17" ht="27.75" x14ac:dyDescent="0.25">
      <c r="A133" s="330" t="s">
        <v>3</v>
      </c>
      <c r="B133" s="1155"/>
      <c r="C133" s="1155"/>
      <c r="D133" s="1155"/>
      <c r="E133" s="1155"/>
      <c r="F133" s="1155"/>
      <c r="G133" s="16"/>
      <c r="H133" s="296" t="s">
        <v>103</v>
      </c>
      <c r="I133" s="371">
        <f>Input!$C$9</f>
        <v>2023</v>
      </c>
      <c r="J133" s="296" t="s">
        <v>103</v>
      </c>
      <c r="K133" s="6">
        <f>I133-1</f>
        <v>2022</v>
      </c>
      <c r="L133" s="4"/>
      <c r="M133" s="174"/>
      <c r="N133" s="174"/>
      <c r="O133" s="175"/>
      <c r="P133" s="175"/>
      <c r="Q133" s="306"/>
    </row>
    <row r="134" spans="1:17" ht="27.75" x14ac:dyDescent="0.25">
      <c r="A134" s="262" t="s">
        <v>136</v>
      </c>
      <c r="B134" s="471"/>
      <c r="C134" s="303" t="s">
        <v>13</v>
      </c>
      <c r="D134" s="175"/>
      <c r="E134" s="175"/>
      <c r="F134" s="175"/>
      <c r="G134" s="175"/>
      <c r="H134" s="4"/>
      <c r="I134" s="4"/>
      <c r="J134" s="4"/>
      <c r="K134" s="4"/>
      <c r="L134" s="4"/>
      <c r="M134" s="16" t="s">
        <v>331</v>
      </c>
      <c r="N134" s="175"/>
      <c r="O134" s="175"/>
      <c r="P134" s="175"/>
      <c r="Q134" s="16" t="s">
        <v>14</v>
      </c>
    </row>
    <row r="135" spans="1:17" ht="15" customHeight="1" x14ac:dyDescent="0.25">
      <c r="A135" s="758" t="s">
        <v>356</v>
      </c>
      <c r="F135" s="1151" t="s">
        <v>194</v>
      </c>
      <c r="G135" s="1151"/>
      <c r="H135" s="1151"/>
      <c r="I135" s="209"/>
      <c r="J135" s="308"/>
      <c r="K135" s="209"/>
      <c r="L135" s="279"/>
      <c r="M135" s="766" t="str">
        <f>IF(AND(K135= "",I135=""),"",IF(I135="","",IF(I135&lt;K135,12,IF(K135="",12,24))))</f>
        <v/>
      </c>
      <c r="N135" s="9"/>
      <c r="O135" s="1146" t="s">
        <v>265</v>
      </c>
      <c r="P135" s="9"/>
      <c r="Q135" s="755" t="str">
        <f>IF(M135="","",IF(O160="x","",IF(M135=12,I135/12,(I135+K135)/24)))</f>
        <v/>
      </c>
    </row>
    <row r="136" spans="1:17" x14ac:dyDescent="0.25">
      <c r="A136" s="1143" t="s">
        <v>314</v>
      </c>
      <c r="B136" s="1143"/>
      <c r="C136" s="1143"/>
      <c r="D136" s="1143"/>
      <c r="E136" s="1143"/>
      <c r="F136" s="408"/>
      <c r="G136" s="408" t="s">
        <v>194</v>
      </c>
      <c r="H136" s="408"/>
      <c r="I136" s="209"/>
      <c r="J136" s="308"/>
      <c r="K136" s="209"/>
      <c r="L136" s="279"/>
      <c r="M136" s="753" t="str">
        <f>IF(AND(K136="",I136=""),"",IF(I136="","",IF(I136&lt;K136,12,IF(K136="",12,24))))</f>
        <v/>
      </c>
      <c r="N136" s="9"/>
      <c r="O136" s="1146"/>
      <c r="P136" s="9"/>
      <c r="Q136" s="756" t="str">
        <f>IF(M136="","",IF(O160="x","",IF(M136=12,I136/12,(I136+K136)/24)))</f>
        <v/>
      </c>
    </row>
    <row r="137" spans="1:17" x14ac:dyDescent="0.25">
      <c r="A137" s="1143" t="s">
        <v>357</v>
      </c>
      <c r="B137" s="1143"/>
      <c r="C137" s="1143"/>
      <c r="D137" s="1143"/>
      <c r="E137" s="1143"/>
      <c r="F137" s="1151" t="s">
        <v>11</v>
      </c>
      <c r="G137" s="1151"/>
      <c r="H137" s="1151"/>
      <c r="I137" s="210"/>
      <c r="J137" s="308"/>
      <c r="K137" s="210"/>
      <c r="L137" s="279"/>
      <c r="M137" s="9"/>
      <c r="N137" s="9"/>
      <c r="O137" s="1146"/>
      <c r="P137" s="9"/>
      <c r="Q137" s="314"/>
    </row>
    <row r="138" spans="1:17" x14ac:dyDescent="0.25">
      <c r="A138" s="1143" t="s">
        <v>358</v>
      </c>
      <c r="B138" s="1131"/>
      <c r="C138" s="1131"/>
      <c r="D138" s="1131"/>
      <c r="E138" s="1131"/>
      <c r="F138" s="1151" t="s">
        <v>11</v>
      </c>
      <c r="G138" s="1151"/>
      <c r="H138" s="1151"/>
      <c r="I138" s="210"/>
      <c r="J138" s="308"/>
      <c r="K138" s="210"/>
      <c r="L138" s="279"/>
      <c r="M138" s="9"/>
      <c r="N138" s="9"/>
      <c r="O138" s="1146"/>
      <c r="P138" s="9"/>
      <c r="Q138" s="314"/>
    </row>
    <row r="139" spans="1:17" x14ac:dyDescent="0.25">
      <c r="A139" s="1143" t="s">
        <v>319</v>
      </c>
      <c r="B139" s="1143"/>
      <c r="C139" s="1143"/>
      <c r="D139" s="1143"/>
      <c r="E139" s="1143"/>
      <c r="F139" s="1151" t="s">
        <v>11</v>
      </c>
      <c r="G139" s="1151"/>
      <c r="H139" s="1151"/>
      <c r="I139" s="210"/>
      <c r="J139" s="308"/>
      <c r="K139" s="210"/>
      <c r="L139" s="279"/>
      <c r="M139" s="9"/>
      <c r="N139" s="9"/>
      <c r="O139" s="1146"/>
      <c r="P139" s="9"/>
      <c r="Q139" s="314"/>
    </row>
    <row r="140" spans="1:17" x14ac:dyDescent="0.25">
      <c r="A140" s="1143" t="s">
        <v>320</v>
      </c>
      <c r="B140" s="1143"/>
      <c r="C140" s="1143"/>
      <c r="D140" s="1143"/>
      <c r="E140" s="1143"/>
      <c r="F140" s="1151" t="s">
        <v>194</v>
      </c>
      <c r="G140" s="1151"/>
      <c r="H140" s="1151"/>
      <c r="I140" s="210"/>
      <c r="J140" s="308"/>
      <c r="K140" s="210"/>
      <c r="L140" s="279"/>
      <c r="M140" s="9"/>
      <c r="N140" s="9"/>
      <c r="O140" s="1146"/>
      <c r="P140" s="9"/>
      <c r="Q140" s="314"/>
    </row>
    <row r="141" spans="1:17" ht="15.75" customHeight="1" x14ac:dyDescent="0.25">
      <c r="A141" s="1143" t="s">
        <v>346</v>
      </c>
      <c r="B141" s="1143"/>
      <c r="C141" s="1143"/>
      <c r="D141" s="1143"/>
      <c r="E141" s="1143"/>
      <c r="F141" s="1151" t="s">
        <v>194</v>
      </c>
      <c r="G141" s="1151"/>
      <c r="H141" s="1151"/>
      <c r="I141" s="210"/>
      <c r="J141" s="308"/>
      <c r="K141" s="210"/>
      <c r="L141" s="279"/>
      <c r="M141" s="16" t="s">
        <v>109</v>
      </c>
      <c r="N141" s="16"/>
      <c r="O141" s="1146"/>
      <c r="P141" s="9"/>
      <c r="Q141" s="16" t="s">
        <v>111</v>
      </c>
    </row>
    <row r="142" spans="1:17" ht="15.75" thickBot="1" x14ac:dyDescent="0.3">
      <c r="A142" s="1158" t="s">
        <v>223</v>
      </c>
      <c r="B142" s="1158"/>
      <c r="C142" s="1158"/>
      <c r="D142" s="1158"/>
      <c r="E142" s="1158"/>
      <c r="F142" s="1151" t="s">
        <v>11</v>
      </c>
      <c r="G142" s="1151"/>
      <c r="H142" s="1151"/>
      <c r="I142" s="210"/>
      <c r="J142" s="308"/>
      <c r="K142" s="210"/>
      <c r="L142" s="279"/>
      <c r="M142" s="9" t="s">
        <v>110</v>
      </c>
      <c r="N142" s="9"/>
      <c r="O142" s="1147"/>
      <c r="P142" s="9"/>
      <c r="Q142" s="271" t="s">
        <v>68</v>
      </c>
    </row>
    <row r="143" spans="1:17" ht="15.75" thickBot="1" x14ac:dyDescent="0.3">
      <c r="A143" s="8"/>
      <c r="B143" s="1064" t="s">
        <v>114</v>
      </c>
      <c r="C143" s="1064"/>
      <c r="D143" s="1064"/>
      <c r="E143" s="1064"/>
      <c r="F143" s="1064"/>
      <c r="G143" s="1064"/>
      <c r="H143" s="262"/>
      <c r="I143" s="313" t="str">
        <f>IF(SUM(I136:I142)=0,"",SUM(I136:I142))</f>
        <v/>
      </c>
      <c r="J143" s="14"/>
      <c r="K143" s="313" t="str">
        <f>IF(SUM(K136:K142)=0,"",SUM(K136:K142))</f>
        <v/>
      </c>
      <c r="L143" s="15"/>
      <c r="M143" s="288" t="str">
        <f>IF(AND(K143="",I143=""),"",IF(I143="","",IF(I143&lt;K143,12,IF(K143="",12,24))))</f>
        <v/>
      </c>
      <c r="N143" s="9"/>
      <c r="O143" s="563"/>
      <c r="P143" s="11"/>
      <c r="Q143" s="293" t="str">
        <f>IF(O143="x","",IF(M143="","",IF(M143=12,I143/12,(I143+K143)/24)))</f>
        <v/>
      </c>
    </row>
    <row r="144" spans="1:17" x14ac:dyDescent="0.25">
      <c r="A144" s="262" t="s">
        <v>405</v>
      </c>
      <c r="B144" s="262"/>
      <c r="C144" s="262"/>
      <c r="D144" s="262"/>
      <c r="E144" s="262"/>
      <c r="F144" s="262"/>
      <c r="G144" s="262"/>
      <c r="H144" s="262"/>
      <c r="I144" s="539" t="e">
        <f>SUM(I143-I135-I136)</f>
        <v>#VALUE!</v>
      </c>
      <c r="J144" s="14"/>
      <c r="K144" s="539" t="e">
        <f>SUM(K143-#REF!-#REF!)</f>
        <v>#VALUE!</v>
      </c>
      <c r="L144" s="15"/>
      <c r="M144" s="9"/>
      <c r="N144" s="11"/>
      <c r="O144" s="778"/>
      <c r="P144" s="11"/>
      <c r="Q144" s="540"/>
    </row>
    <row r="145" spans="1:17" x14ac:dyDescent="0.25">
      <c r="A145" s="8"/>
      <c r="B145" s="262"/>
      <c r="C145" s="262"/>
      <c r="D145" s="262"/>
      <c r="E145" s="262"/>
      <c r="F145" s="1159" t="s">
        <v>125</v>
      </c>
      <c r="G145" s="1159"/>
      <c r="H145" s="1159"/>
      <c r="I145" s="1159"/>
      <c r="J145" s="1159"/>
      <c r="K145" s="1159"/>
      <c r="L145" s="1159"/>
      <c r="M145" s="1159"/>
      <c r="N145" s="1159"/>
      <c r="O145" s="1159"/>
      <c r="P145" s="1159"/>
      <c r="Q145" s="1159"/>
    </row>
    <row r="146" spans="1:17" x14ac:dyDescent="0.25">
      <c r="A146" s="5" t="s">
        <v>34</v>
      </c>
      <c r="B146" s="1064" t="s">
        <v>74</v>
      </c>
      <c r="C146" s="1064"/>
      <c r="D146" s="1064"/>
      <c r="E146" s="1064"/>
      <c r="F146" s="1064"/>
      <c r="G146" s="1064"/>
      <c r="H146" s="1064"/>
      <c r="I146" s="312"/>
      <c r="J146" s="310"/>
      <c r="K146" s="312"/>
      <c r="L146" s="311"/>
      <c r="M146" s="287"/>
      <c r="N146" s="287"/>
      <c r="O146" s="287"/>
      <c r="P146" s="287"/>
      <c r="Q146" s="331"/>
    </row>
    <row r="147" spans="1:17" x14ac:dyDescent="0.25">
      <c r="A147" s="1065"/>
      <c r="B147" s="1065"/>
      <c r="C147" s="1065"/>
      <c r="D147" s="1065"/>
      <c r="E147" s="1065"/>
      <c r="F147" s="1065"/>
      <c r="G147" s="1065"/>
      <c r="H147" s="1065"/>
      <c r="I147" s="1065"/>
      <c r="J147" s="1065"/>
      <c r="K147" s="1065"/>
      <c r="L147" s="1065"/>
      <c r="M147" s="1065"/>
      <c r="N147" s="1065"/>
      <c r="O147" s="1065"/>
      <c r="P147" s="1065"/>
      <c r="Q147" s="1065"/>
    </row>
    <row r="148" spans="1:17" x14ac:dyDescent="0.25">
      <c r="A148" s="1065"/>
      <c r="B148" s="1065"/>
      <c r="C148" s="1065"/>
      <c r="D148" s="1065"/>
      <c r="E148" s="1065"/>
      <c r="F148" s="1065"/>
      <c r="G148" s="1065"/>
      <c r="H148" s="1065"/>
      <c r="I148" s="1065"/>
      <c r="J148" s="1065"/>
      <c r="K148" s="1065"/>
      <c r="L148" s="1065"/>
      <c r="M148" s="1065"/>
      <c r="N148" s="1065"/>
      <c r="O148" s="1065"/>
      <c r="P148" s="1065"/>
      <c r="Q148" s="1065"/>
    </row>
    <row r="149" spans="1:17" x14ac:dyDescent="0.25">
      <c r="A149" s="195"/>
      <c r="B149" s="195"/>
      <c r="C149" s="195"/>
      <c r="D149" s="195"/>
      <c r="E149" s="195"/>
      <c r="F149" s="195"/>
      <c r="G149" s="195"/>
      <c r="H149" s="195"/>
      <c r="I149" s="195"/>
      <c r="J149" s="195"/>
      <c r="K149" s="195"/>
      <c r="L149" s="195"/>
      <c r="M149" s="195"/>
      <c r="N149" s="195"/>
      <c r="O149" s="195"/>
      <c r="P149" s="195"/>
      <c r="Q149" s="195"/>
    </row>
    <row r="150" spans="1:17" ht="27.75" x14ac:dyDescent="0.25">
      <c r="A150" s="330" t="s">
        <v>205</v>
      </c>
      <c r="B150" s="1154"/>
      <c r="C150" s="1154"/>
      <c r="D150" s="1154"/>
      <c r="E150" s="1154"/>
      <c r="F150" s="1154"/>
      <c r="G150" s="1154"/>
      <c r="H150" s="1154"/>
      <c r="I150" s="1154"/>
      <c r="J150" s="1154"/>
      <c r="K150" s="295"/>
      <c r="L150" s="295"/>
      <c r="M150" s="295"/>
      <c r="N150" s="295"/>
      <c r="O150" s="295"/>
      <c r="P150" s="295"/>
      <c r="Q150" s="295"/>
    </row>
    <row r="151" spans="1:17" ht="27.75" x14ac:dyDescent="0.25">
      <c r="A151" s="330" t="s">
        <v>3</v>
      </c>
      <c r="B151" s="1155"/>
      <c r="C151" s="1155"/>
      <c r="D151" s="1155"/>
      <c r="E151" s="1155"/>
      <c r="F151" s="1155"/>
      <c r="G151" s="16"/>
      <c r="H151" s="296" t="s">
        <v>103</v>
      </c>
      <c r="I151" s="371">
        <f>Input!$C$9</f>
        <v>2023</v>
      </c>
      <c r="J151" s="296" t="s">
        <v>103</v>
      </c>
      <c r="K151" s="6">
        <f>I151-1</f>
        <v>2022</v>
      </c>
      <c r="L151" s="4"/>
      <c r="M151" s="174"/>
      <c r="N151" s="174"/>
      <c r="O151" s="175"/>
      <c r="P151" s="175"/>
      <c r="Q151" s="306"/>
    </row>
    <row r="152" spans="1:17" ht="27.75" x14ac:dyDescent="0.25">
      <c r="A152" s="262" t="s">
        <v>136</v>
      </c>
      <c r="B152" s="471"/>
      <c r="C152" s="303" t="s">
        <v>13</v>
      </c>
      <c r="D152" s="175"/>
      <c r="E152" s="175"/>
      <c r="F152" s="175"/>
      <c r="G152" s="175"/>
      <c r="H152" s="4"/>
      <c r="I152" s="4"/>
      <c r="J152" s="4"/>
      <c r="K152" s="4"/>
      <c r="L152" s="4"/>
      <c r="M152" s="16" t="s">
        <v>331</v>
      </c>
      <c r="N152" s="175"/>
      <c r="O152" s="175"/>
      <c r="P152" s="175"/>
      <c r="Q152" s="16" t="s">
        <v>14</v>
      </c>
    </row>
    <row r="153" spans="1:17" ht="15" customHeight="1" x14ac:dyDescent="0.25">
      <c r="A153" s="758" t="s">
        <v>356</v>
      </c>
      <c r="F153" s="1151" t="s">
        <v>194</v>
      </c>
      <c r="G153" s="1151"/>
      <c r="H153" s="1151"/>
      <c r="I153" s="209"/>
      <c r="J153" s="308"/>
      <c r="K153" s="209"/>
      <c r="L153" s="279"/>
      <c r="M153" s="766" t="str">
        <f>IF(AND(K153= "",I153=""),"",IF(I153="","",IF(I153&lt;K153,12,IF(K153="",12,24))))</f>
        <v/>
      </c>
      <c r="N153" s="9"/>
      <c r="O153" s="1146" t="s">
        <v>265</v>
      </c>
      <c r="P153" s="9"/>
      <c r="Q153" s="755" t="str">
        <f>IF(M153="","",IF(O178="x","",IF(M153=12,I153/12,(I153+K153)/24)))</f>
        <v/>
      </c>
    </row>
    <row r="154" spans="1:17" x14ac:dyDescent="0.25">
      <c r="A154" s="1143" t="s">
        <v>314</v>
      </c>
      <c r="B154" s="1143"/>
      <c r="C154" s="1143"/>
      <c r="D154" s="1143"/>
      <c r="E154" s="1143"/>
      <c r="F154" s="408"/>
      <c r="G154" s="408" t="s">
        <v>194</v>
      </c>
      <c r="H154" s="408"/>
      <c r="I154" s="209"/>
      <c r="J154" s="308"/>
      <c r="K154" s="209"/>
      <c r="L154" s="279"/>
      <c r="M154" s="753" t="str">
        <f>IF(AND(K154="",I154=""),"",IF(I154="","",IF(I154&lt;K154,12,IF(K154="",12,24))))</f>
        <v/>
      </c>
      <c r="N154" s="9"/>
      <c r="O154" s="1146"/>
      <c r="P154" s="9"/>
      <c r="Q154" s="756" t="str">
        <f>IF(M154="","",IF(O178="x","",IF(M154=12,I154/12,(I154+K154)/24)))</f>
        <v/>
      </c>
    </row>
    <row r="155" spans="1:17" x14ac:dyDescent="0.25">
      <c r="A155" s="1143" t="s">
        <v>357</v>
      </c>
      <c r="B155" s="1143"/>
      <c r="C155" s="1143"/>
      <c r="D155" s="1143"/>
      <c r="E155" s="1143"/>
      <c r="F155" s="1151" t="s">
        <v>11</v>
      </c>
      <c r="G155" s="1151"/>
      <c r="H155" s="1151"/>
      <c r="I155" s="210"/>
      <c r="J155" s="308"/>
      <c r="K155" s="210"/>
      <c r="L155" s="279"/>
      <c r="M155" s="9"/>
      <c r="N155" s="9"/>
      <c r="O155" s="1146"/>
      <c r="P155" s="9"/>
      <c r="Q155" s="314"/>
    </row>
    <row r="156" spans="1:17" x14ac:dyDescent="0.25">
      <c r="A156" s="1143" t="s">
        <v>358</v>
      </c>
      <c r="B156" s="1131"/>
      <c r="C156" s="1131"/>
      <c r="D156" s="1131"/>
      <c r="E156" s="1131"/>
      <c r="F156" s="1151" t="s">
        <v>11</v>
      </c>
      <c r="G156" s="1151"/>
      <c r="H156" s="1151"/>
      <c r="I156" s="210"/>
      <c r="J156" s="308"/>
      <c r="K156" s="210"/>
      <c r="L156" s="279"/>
      <c r="M156" s="9"/>
      <c r="N156" s="9"/>
      <c r="O156" s="1146"/>
      <c r="P156" s="9"/>
      <c r="Q156" s="314"/>
    </row>
    <row r="157" spans="1:17" x14ac:dyDescent="0.25">
      <c r="A157" s="1143" t="s">
        <v>319</v>
      </c>
      <c r="B157" s="1143"/>
      <c r="C157" s="1143"/>
      <c r="D157" s="1143"/>
      <c r="E157" s="1143"/>
      <c r="F157" s="1151" t="s">
        <v>11</v>
      </c>
      <c r="G157" s="1151"/>
      <c r="H157" s="1151"/>
      <c r="I157" s="210"/>
      <c r="J157" s="308"/>
      <c r="K157" s="210"/>
      <c r="L157" s="279"/>
      <c r="M157" s="9"/>
      <c r="N157" s="9"/>
      <c r="O157" s="1146"/>
      <c r="P157" s="9"/>
      <c r="Q157" s="314"/>
    </row>
    <row r="158" spans="1:17" x14ac:dyDescent="0.25">
      <c r="A158" s="1143" t="s">
        <v>320</v>
      </c>
      <c r="B158" s="1143"/>
      <c r="C158" s="1143"/>
      <c r="D158" s="1143"/>
      <c r="E158" s="1143"/>
      <c r="F158" s="1151" t="s">
        <v>194</v>
      </c>
      <c r="G158" s="1151"/>
      <c r="H158" s="1151"/>
      <c r="I158" s="210"/>
      <c r="J158" s="308"/>
      <c r="K158" s="210"/>
      <c r="L158" s="279"/>
      <c r="M158" s="9"/>
      <c r="N158" s="9"/>
      <c r="O158" s="1146"/>
      <c r="P158" s="9"/>
      <c r="Q158" s="314"/>
    </row>
    <row r="159" spans="1:17" ht="15.75" customHeight="1" x14ac:dyDescent="0.25">
      <c r="A159" s="1143" t="s">
        <v>346</v>
      </c>
      <c r="B159" s="1143"/>
      <c r="C159" s="1143"/>
      <c r="D159" s="1143"/>
      <c r="E159" s="1143"/>
      <c r="F159" s="1151" t="s">
        <v>194</v>
      </c>
      <c r="G159" s="1151"/>
      <c r="H159" s="1151"/>
      <c r="I159" s="210"/>
      <c r="J159" s="308"/>
      <c r="K159" s="210"/>
      <c r="L159" s="279"/>
      <c r="M159" s="16" t="s">
        <v>109</v>
      </c>
      <c r="N159" s="16"/>
      <c r="O159" s="1146"/>
      <c r="P159" s="9"/>
      <c r="Q159" s="16" t="s">
        <v>111</v>
      </c>
    </row>
    <row r="160" spans="1:17" ht="15.75" customHeight="1" thickBot="1" x14ac:dyDescent="0.3">
      <c r="A160" s="1158" t="s">
        <v>223</v>
      </c>
      <c r="B160" s="1158"/>
      <c r="C160" s="1158"/>
      <c r="D160" s="1158"/>
      <c r="E160" s="1158"/>
      <c r="F160" s="1151" t="s">
        <v>11</v>
      </c>
      <c r="G160" s="1151"/>
      <c r="H160" s="1151"/>
      <c r="I160" s="210"/>
      <c r="J160" s="308"/>
      <c r="K160" s="210"/>
      <c r="L160" s="279"/>
      <c r="M160" s="9" t="s">
        <v>110</v>
      </c>
      <c r="N160" s="9"/>
      <c r="O160" s="1147"/>
      <c r="P160" s="9"/>
      <c r="Q160" s="271" t="s">
        <v>68</v>
      </c>
    </row>
    <row r="161" spans="1:17" ht="15.75" thickBot="1" x14ac:dyDescent="0.3">
      <c r="A161" s="8"/>
      <c r="B161" s="1064" t="s">
        <v>114</v>
      </c>
      <c r="C161" s="1064"/>
      <c r="D161" s="1064"/>
      <c r="E161" s="1064"/>
      <c r="F161" s="1064"/>
      <c r="G161" s="1064"/>
      <c r="H161" s="262"/>
      <c r="I161" s="313" t="str">
        <f>IF(SUM(I154:I160)=0,"",SUM(I154:I160))</f>
        <v/>
      </c>
      <c r="J161" s="14"/>
      <c r="K161" s="313" t="str">
        <f>IF(SUM(K154:K160)=0,"",SUM(K154:K160))</f>
        <v/>
      </c>
      <c r="L161" s="15"/>
      <c r="M161" s="288" t="str">
        <f>IF(AND(K161="",I161=""),"",IF(I161="","",IF(I161&lt;K161,12,IF(K161="",12,24))))</f>
        <v/>
      </c>
      <c r="N161" s="9"/>
      <c r="O161" s="563"/>
      <c r="P161" s="11"/>
      <c r="Q161" s="293" t="str">
        <f>IF(O161="x","",IF(M161="","",IF(M161=12,I161/12,(I161+K161)/24)))</f>
        <v/>
      </c>
    </row>
    <row r="162" spans="1:17" x14ac:dyDescent="0.25">
      <c r="A162" s="262" t="s">
        <v>405</v>
      </c>
      <c r="B162" s="262"/>
      <c r="C162" s="262"/>
      <c r="D162" s="262"/>
      <c r="E162" s="262"/>
      <c r="F162" s="262"/>
      <c r="G162" s="262"/>
      <c r="H162" s="262"/>
      <c r="I162" s="539" t="e">
        <f>SUM(I161-I153-I154)</f>
        <v>#VALUE!</v>
      </c>
      <c r="J162" s="14"/>
      <c r="K162" s="539" t="e">
        <f>SUM(K161-#REF!-#REF!)</f>
        <v>#VALUE!</v>
      </c>
      <c r="L162" s="15"/>
      <c r="M162" s="9"/>
      <c r="N162" s="11"/>
      <c r="O162" s="778"/>
      <c r="P162" s="11"/>
      <c r="Q162" s="540"/>
    </row>
    <row r="163" spans="1:17" x14ac:dyDescent="0.25">
      <c r="A163" s="8"/>
      <c r="B163" s="262"/>
      <c r="C163" s="262"/>
      <c r="D163" s="262"/>
      <c r="E163" s="262"/>
      <c r="F163" s="1159" t="s">
        <v>125</v>
      </c>
      <c r="G163" s="1159"/>
      <c r="H163" s="1159"/>
      <c r="I163" s="1159"/>
      <c r="J163" s="1159"/>
      <c r="K163" s="1159"/>
      <c r="L163" s="1159"/>
      <c r="M163" s="1159"/>
      <c r="N163" s="1159"/>
      <c r="O163" s="1159"/>
      <c r="P163" s="1159"/>
      <c r="Q163" s="1159"/>
    </row>
    <row r="164" spans="1:17" x14ac:dyDescent="0.25">
      <c r="A164" s="5" t="s">
        <v>34</v>
      </c>
      <c r="B164" s="1064" t="s">
        <v>74</v>
      </c>
      <c r="C164" s="1064"/>
      <c r="D164" s="1064"/>
      <c r="E164" s="1064"/>
      <c r="F164" s="1064"/>
      <c r="G164" s="1064"/>
      <c r="H164" s="1064"/>
      <c r="I164" s="312"/>
      <c r="J164" s="310"/>
      <c r="K164" s="312"/>
      <c r="L164" s="311"/>
      <c r="M164" s="287"/>
      <c r="N164" s="287"/>
      <c r="O164" s="287"/>
      <c r="P164" s="287"/>
      <c r="Q164" s="331"/>
    </row>
    <row r="165" spans="1:17" x14ac:dyDescent="0.25">
      <c r="A165" s="1065"/>
      <c r="B165" s="1065"/>
      <c r="C165" s="1065"/>
      <c r="D165" s="1065"/>
      <c r="E165" s="1065"/>
      <c r="F165" s="1065"/>
      <c r="G165" s="1065"/>
      <c r="H165" s="1065"/>
      <c r="I165" s="1065"/>
      <c r="J165" s="1065"/>
      <c r="K165" s="1065"/>
      <c r="L165" s="1065"/>
      <c r="M165" s="1065"/>
      <c r="N165" s="1065"/>
      <c r="O165" s="1065"/>
      <c r="P165" s="1065"/>
      <c r="Q165" s="1065"/>
    </row>
    <row r="166" spans="1:17" x14ac:dyDescent="0.25">
      <c r="A166" s="1065"/>
      <c r="B166" s="1065"/>
      <c r="C166" s="1065"/>
      <c r="D166" s="1065"/>
      <c r="E166" s="1065"/>
      <c r="F166" s="1065"/>
      <c r="G166" s="1065"/>
      <c r="H166" s="1065"/>
      <c r="I166" s="1065"/>
      <c r="J166" s="1065"/>
      <c r="K166" s="1065"/>
      <c r="L166" s="1065"/>
      <c r="M166" s="1065"/>
      <c r="N166" s="1065"/>
      <c r="O166" s="1065"/>
      <c r="P166" s="1065"/>
      <c r="Q166" s="1065"/>
    </row>
    <row r="167" spans="1:17" x14ac:dyDescent="0.25">
      <c r="A167" s="195"/>
      <c r="B167" s="195"/>
      <c r="C167" s="195"/>
      <c r="D167" s="195"/>
      <c r="E167" s="195"/>
      <c r="F167" s="195"/>
      <c r="G167" s="195"/>
      <c r="H167" s="195"/>
      <c r="I167" s="195"/>
      <c r="J167" s="195"/>
      <c r="K167" s="195"/>
      <c r="L167" s="195"/>
      <c r="M167" s="195"/>
      <c r="N167" s="195"/>
      <c r="O167" s="195"/>
      <c r="P167" s="195"/>
      <c r="Q167" s="195"/>
    </row>
    <row r="168" spans="1:17" ht="27.75" x14ac:dyDescent="0.25">
      <c r="A168" s="330" t="s">
        <v>205</v>
      </c>
      <c r="B168" s="1154"/>
      <c r="C168" s="1154"/>
      <c r="D168" s="1154"/>
      <c r="E168" s="1154"/>
      <c r="F168" s="1154"/>
      <c r="G168" s="1154"/>
      <c r="H168" s="1154"/>
      <c r="I168" s="1154"/>
      <c r="J168" s="1154"/>
      <c r="K168" s="295"/>
      <c r="L168" s="295"/>
      <c r="M168" s="295"/>
      <c r="N168" s="295"/>
      <c r="O168" s="295"/>
      <c r="P168" s="295"/>
      <c r="Q168" s="295"/>
    </row>
    <row r="169" spans="1:17" ht="27.75" x14ac:dyDescent="0.25">
      <c r="A169" s="330" t="s">
        <v>3</v>
      </c>
      <c r="B169" s="1155"/>
      <c r="C169" s="1155"/>
      <c r="D169" s="1155"/>
      <c r="E169" s="1155"/>
      <c r="F169" s="1155"/>
      <c r="G169" s="16"/>
      <c r="H169" s="296" t="s">
        <v>103</v>
      </c>
      <c r="I169" s="371">
        <f>Input!$C$9</f>
        <v>2023</v>
      </c>
      <c r="J169" s="296" t="s">
        <v>103</v>
      </c>
      <c r="K169" s="6">
        <f>I169-1</f>
        <v>2022</v>
      </c>
      <c r="L169" s="4"/>
      <c r="M169" s="174"/>
      <c r="N169" s="174"/>
      <c r="O169" s="175"/>
      <c r="P169" s="175"/>
      <c r="Q169" s="306"/>
    </row>
    <row r="170" spans="1:17" ht="27.75" x14ac:dyDescent="0.25">
      <c r="A170" s="262" t="s">
        <v>136</v>
      </c>
      <c r="B170" s="471"/>
      <c r="C170" s="303" t="s">
        <v>13</v>
      </c>
      <c r="D170" s="175"/>
      <c r="E170" s="175"/>
      <c r="F170" s="175"/>
      <c r="G170" s="175"/>
      <c r="H170" s="4"/>
      <c r="I170" s="4"/>
      <c r="J170" s="4"/>
      <c r="K170" s="4"/>
      <c r="L170" s="4"/>
      <c r="M170" s="16" t="s">
        <v>331</v>
      </c>
      <c r="N170" s="175"/>
      <c r="O170" s="175"/>
      <c r="P170" s="175"/>
      <c r="Q170" s="16" t="s">
        <v>14</v>
      </c>
    </row>
    <row r="171" spans="1:17" ht="15" customHeight="1" x14ac:dyDescent="0.25">
      <c r="A171" s="758" t="s">
        <v>356</v>
      </c>
      <c r="F171" s="1151" t="s">
        <v>194</v>
      </c>
      <c r="G171" s="1151"/>
      <c r="H171" s="1151"/>
      <c r="I171" s="209"/>
      <c r="J171" s="308"/>
      <c r="K171" s="209"/>
      <c r="L171" s="279"/>
      <c r="M171" s="766" t="str">
        <f>IF(AND(K171= "",I171=""),"",IF(I171="","",IF(I171&lt;K171,12,IF(K171="",12,24))))</f>
        <v/>
      </c>
      <c r="N171" s="9"/>
      <c r="O171" s="1146" t="s">
        <v>265</v>
      </c>
      <c r="P171" s="9"/>
      <c r="Q171" s="755" t="str">
        <f>IF(M171="","",IF(O196="x","",IF(M171=12,I171/12,(I171+K171)/24)))</f>
        <v/>
      </c>
    </row>
    <row r="172" spans="1:17" x14ac:dyDescent="0.25">
      <c r="A172" s="1143" t="s">
        <v>314</v>
      </c>
      <c r="B172" s="1143"/>
      <c r="C172" s="1143"/>
      <c r="D172" s="1143"/>
      <c r="E172" s="1143"/>
      <c r="F172" s="408"/>
      <c r="G172" s="408" t="s">
        <v>194</v>
      </c>
      <c r="H172" s="408"/>
      <c r="I172" s="209"/>
      <c r="J172" s="308"/>
      <c r="K172" s="209"/>
      <c r="L172" s="279"/>
      <c r="M172" s="753" t="str">
        <f>IF(AND(K172="",I172=""),"",IF(I172="","",IF(I172&lt;K172,12,IF(K172="",12,24))))</f>
        <v/>
      </c>
      <c r="N172" s="9"/>
      <c r="O172" s="1146"/>
      <c r="P172" s="9"/>
      <c r="Q172" s="756" t="str">
        <f>IF(M172="","",IF(O196="x","",IF(M172=12,I172/12,(I172+K172)/24)))</f>
        <v/>
      </c>
    </row>
    <row r="173" spans="1:17" x14ac:dyDescent="0.25">
      <c r="A173" s="1143" t="s">
        <v>357</v>
      </c>
      <c r="B173" s="1143"/>
      <c r="C173" s="1143"/>
      <c r="D173" s="1143"/>
      <c r="E173" s="1143"/>
      <c r="F173" s="1151" t="s">
        <v>11</v>
      </c>
      <c r="G173" s="1151"/>
      <c r="H173" s="1151"/>
      <c r="I173" s="210"/>
      <c r="J173" s="308"/>
      <c r="K173" s="210"/>
      <c r="L173" s="279"/>
      <c r="M173" s="9"/>
      <c r="N173" s="9"/>
      <c r="O173" s="1146"/>
      <c r="P173" s="9"/>
      <c r="Q173" s="314"/>
    </row>
    <row r="174" spans="1:17" x14ac:dyDescent="0.25">
      <c r="A174" s="1143" t="s">
        <v>358</v>
      </c>
      <c r="B174" s="1131"/>
      <c r="C174" s="1131"/>
      <c r="D174" s="1131"/>
      <c r="E174" s="1131"/>
      <c r="F174" s="1151" t="s">
        <v>11</v>
      </c>
      <c r="G174" s="1151"/>
      <c r="H174" s="1151"/>
      <c r="I174" s="210"/>
      <c r="J174" s="308"/>
      <c r="K174" s="210"/>
      <c r="L174" s="279"/>
      <c r="M174" s="9"/>
      <c r="N174" s="9"/>
      <c r="O174" s="1146"/>
      <c r="P174" s="9"/>
      <c r="Q174" s="314"/>
    </row>
    <row r="175" spans="1:17" x14ac:dyDescent="0.25">
      <c r="A175" s="1143" t="s">
        <v>319</v>
      </c>
      <c r="B175" s="1143"/>
      <c r="C175" s="1143"/>
      <c r="D175" s="1143"/>
      <c r="E175" s="1143"/>
      <c r="F175" s="1151" t="s">
        <v>11</v>
      </c>
      <c r="G175" s="1151"/>
      <c r="H175" s="1151"/>
      <c r="I175" s="210"/>
      <c r="J175" s="308"/>
      <c r="K175" s="210"/>
      <c r="L175" s="279"/>
      <c r="M175" s="9"/>
      <c r="N175" s="9"/>
      <c r="O175" s="1146"/>
      <c r="P175" s="9"/>
      <c r="Q175" s="314"/>
    </row>
    <row r="176" spans="1:17" x14ac:dyDescent="0.25">
      <c r="A176" s="1143" t="s">
        <v>320</v>
      </c>
      <c r="B176" s="1143"/>
      <c r="C176" s="1143"/>
      <c r="D176" s="1143"/>
      <c r="E176" s="1143"/>
      <c r="F176" s="1151" t="s">
        <v>194</v>
      </c>
      <c r="G176" s="1151"/>
      <c r="H176" s="1151"/>
      <c r="I176" s="210"/>
      <c r="J176" s="308"/>
      <c r="K176" s="210"/>
      <c r="L176" s="279"/>
      <c r="M176" s="9"/>
      <c r="N176" s="9"/>
      <c r="O176" s="1146"/>
      <c r="P176" s="9"/>
      <c r="Q176" s="314"/>
    </row>
    <row r="177" spans="1:17" ht="15.75" customHeight="1" x14ac:dyDescent="0.25">
      <c r="A177" s="1143" t="s">
        <v>346</v>
      </c>
      <c r="B177" s="1143"/>
      <c r="C177" s="1143"/>
      <c r="D177" s="1143"/>
      <c r="E177" s="1143"/>
      <c r="F177" s="1151" t="s">
        <v>194</v>
      </c>
      <c r="G177" s="1151"/>
      <c r="H177" s="1151"/>
      <c r="I177" s="210"/>
      <c r="J177" s="308"/>
      <c r="K177" s="210"/>
      <c r="L177" s="279"/>
      <c r="M177" s="16" t="s">
        <v>109</v>
      </c>
      <c r="N177" s="16"/>
      <c r="O177" s="1146"/>
      <c r="P177" s="9"/>
      <c r="Q177" s="16" t="s">
        <v>111</v>
      </c>
    </row>
    <row r="178" spans="1:17" ht="15.75" customHeight="1" thickBot="1" x14ac:dyDescent="0.3">
      <c r="A178" s="1158" t="s">
        <v>223</v>
      </c>
      <c r="B178" s="1158"/>
      <c r="C178" s="1158"/>
      <c r="D178" s="1158"/>
      <c r="E178" s="1158"/>
      <c r="F178" s="1151" t="s">
        <v>11</v>
      </c>
      <c r="G178" s="1151"/>
      <c r="H178" s="1151"/>
      <c r="I178" s="210"/>
      <c r="J178" s="308"/>
      <c r="K178" s="210"/>
      <c r="L178" s="279"/>
      <c r="M178" s="9" t="s">
        <v>110</v>
      </c>
      <c r="N178" s="9"/>
      <c r="O178" s="1147"/>
      <c r="P178" s="9"/>
      <c r="Q178" s="271" t="s">
        <v>68</v>
      </c>
    </row>
    <row r="179" spans="1:17" ht="15.75" thickBot="1" x14ac:dyDescent="0.3">
      <c r="A179" s="8"/>
      <c r="B179" s="1064" t="s">
        <v>114</v>
      </c>
      <c r="C179" s="1064"/>
      <c r="D179" s="1064"/>
      <c r="E179" s="1064"/>
      <c r="F179" s="1064"/>
      <c r="G179" s="1064"/>
      <c r="H179" s="262"/>
      <c r="I179" s="313" t="str">
        <f>IF(SUM(I172:I178)=0,"",SUM(I172:I178))</f>
        <v/>
      </c>
      <c r="J179" s="14"/>
      <c r="K179" s="313" t="str">
        <f>IF(SUM(K172:K178)=0,"",SUM(K172:K178))</f>
        <v/>
      </c>
      <c r="L179" s="15"/>
      <c r="M179" s="288" t="str">
        <f>IF(AND(K179="",I179=""),"",IF(I179="","",IF(I179&lt;K179,12,IF(K179="",12,24))))</f>
        <v/>
      </c>
      <c r="N179" s="9"/>
      <c r="O179" s="563"/>
      <c r="P179" s="11"/>
      <c r="Q179" s="293" t="str">
        <f>IF(O179="x","",IF(M179="","",IF(M179=12,I179/12,(I179+K179)/24)))</f>
        <v/>
      </c>
    </row>
    <row r="180" spans="1:17" x14ac:dyDescent="0.25">
      <c r="A180" s="262" t="s">
        <v>405</v>
      </c>
      <c r="B180" s="262"/>
      <c r="C180" s="262"/>
      <c r="D180" s="262"/>
      <c r="E180" s="262"/>
      <c r="F180" s="262"/>
      <c r="G180" s="262"/>
      <c r="H180" s="262"/>
      <c r="I180" s="539" t="e">
        <f>SUM(I179-I171-I172)</f>
        <v>#VALUE!</v>
      </c>
      <c r="J180" s="14"/>
      <c r="K180" s="539" t="e">
        <f>SUM(K179-#REF!-#REF!)</f>
        <v>#VALUE!</v>
      </c>
      <c r="L180" s="15"/>
      <c r="M180" s="9"/>
      <c r="N180" s="11"/>
      <c r="O180" s="778"/>
      <c r="P180" s="11"/>
      <c r="Q180" s="540"/>
    </row>
    <row r="181" spans="1:17" x14ac:dyDescent="0.25">
      <c r="A181" s="8"/>
      <c r="B181" s="262"/>
      <c r="C181" s="262"/>
      <c r="D181" s="262"/>
      <c r="E181" s="262"/>
      <c r="F181" s="1159" t="s">
        <v>125</v>
      </c>
      <c r="G181" s="1159"/>
      <c r="H181" s="1159"/>
      <c r="I181" s="1159"/>
      <c r="J181" s="1159"/>
      <c r="K181" s="1159"/>
      <c r="L181" s="1159"/>
      <c r="M181" s="1159"/>
      <c r="N181" s="1159"/>
      <c r="O181" s="1159"/>
      <c r="P181" s="1159"/>
      <c r="Q181" s="1159"/>
    </row>
    <row r="182" spans="1:17" x14ac:dyDescent="0.25">
      <c r="A182" s="5" t="s">
        <v>34</v>
      </c>
      <c r="B182" s="1064" t="s">
        <v>74</v>
      </c>
      <c r="C182" s="1064"/>
      <c r="D182" s="1064"/>
      <c r="E182" s="1064"/>
      <c r="F182" s="1064"/>
      <c r="G182" s="1064"/>
      <c r="H182" s="1064"/>
      <c r="I182" s="312"/>
      <c r="J182" s="310"/>
      <c r="K182" s="312"/>
      <c r="L182" s="311"/>
      <c r="M182" s="287"/>
      <c r="N182" s="287"/>
      <c r="O182" s="287"/>
      <c r="P182" s="287"/>
      <c r="Q182" s="331"/>
    </row>
    <row r="183" spans="1:17" x14ac:dyDescent="0.25">
      <c r="A183" s="1065"/>
      <c r="B183" s="1065"/>
      <c r="C183" s="1065"/>
      <c r="D183" s="1065"/>
      <c r="E183" s="1065"/>
      <c r="F183" s="1065"/>
      <c r="G183" s="1065"/>
      <c r="H183" s="1065"/>
      <c r="I183" s="1065"/>
      <c r="J183" s="1065"/>
      <c r="K183" s="1065"/>
      <c r="L183" s="1065"/>
      <c r="M183" s="1065"/>
      <c r="N183" s="1065"/>
      <c r="O183" s="1065"/>
      <c r="P183" s="1065"/>
      <c r="Q183" s="1065"/>
    </row>
    <row r="184" spans="1:17" x14ac:dyDescent="0.25">
      <c r="A184" s="1065"/>
      <c r="B184" s="1065"/>
      <c r="C184" s="1065"/>
      <c r="D184" s="1065"/>
      <c r="E184" s="1065"/>
      <c r="F184" s="1065"/>
      <c r="G184" s="1065"/>
      <c r="H184" s="1065"/>
      <c r="I184" s="1065"/>
      <c r="J184" s="1065"/>
      <c r="K184" s="1065"/>
      <c r="L184" s="1065"/>
      <c r="M184" s="1065"/>
      <c r="N184" s="1065"/>
      <c r="O184" s="1065"/>
      <c r="P184" s="1065"/>
      <c r="Q184" s="1065"/>
    </row>
    <row r="185" spans="1:17" x14ac:dyDescent="0.25">
      <c r="A185" s="195"/>
      <c r="B185" s="195"/>
      <c r="C185" s="195"/>
      <c r="D185" s="195"/>
      <c r="E185" s="195"/>
      <c r="F185" s="195"/>
      <c r="G185" s="195"/>
      <c r="H185" s="195"/>
      <c r="I185" s="195"/>
      <c r="J185" s="195"/>
      <c r="K185" s="195"/>
      <c r="L185" s="195"/>
      <c r="M185" s="195"/>
      <c r="N185" s="195"/>
      <c r="O185" s="195"/>
      <c r="P185" s="195"/>
      <c r="Q185" s="195"/>
    </row>
    <row r="186" spans="1:17" ht="27.75" x14ac:dyDescent="0.25">
      <c r="A186" s="330" t="s">
        <v>205</v>
      </c>
      <c r="B186" s="1154"/>
      <c r="C186" s="1154"/>
      <c r="D186" s="1154"/>
      <c r="E186" s="1154"/>
      <c r="F186" s="1154"/>
      <c r="G186" s="1154"/>
      <c r="H186" s="1154"/>
      <c r="I186" s="1154"/>
      <c r="J186" s="1154"/>
      <c r="K186" s="295"/>
      <c r="L186" s="295"/>
      <c r="M186" s="295"/>
      <c r="N186" s="295"/>
      <c r="O186" s="295"/>
      <c r="P186" s="295"/>
      <c r="Q186" s="295"/>
    </row>
    <row r="187" spans="1:17" ht="27.75" x14ac:dyDescent="0.25">
      <c r="A187" s="330" t="s">
        <v>3</v>
      </c>
      <c r="B187" s="1155"/>
      <c r="C187" s="1155"/>
      <c r="D187" s="1155"/>
      <c r="E187" s="1155"/>
      <c r="F187" s="1155"/>
      <c r="G187" s="16"/>
      <c r="H187" s="296" t="s">
        <v>103</v>
      </c>
      <c r="I187" s="371">
        <f>Input!$C$9</f>
        <v>2023</v>
      </c>
      <c r="J187" s="296" t="s">
        <v>103</v>
      </c>
      <c r="K187" s="6">
        <f>I187-1</f>
        <v>2022</v>
      </c>
      <c r="L187" s="4"/>
      <c r="M187" s="174"/>
      <c r="N187" s="174"/>
      <c r="O187" s="175"/>
      <c r="P187" s="175"/>
      <c r="Q187" s="306"/>
    </row>
    <row r="188" spans="1:17" ht="27.75" x14ac:dyDescent="0.25">
      <c r="A188" s="262" t="s">
        <v>136</v>
      </c>
      <c r="B188" s="471"/>
      <c r="C188" s="303" t="s">
        <v>13</v>
      </c>
      <c r="D188" s="175"/>
      <c r="E188" s="175"/>
      <c r="F188" s="175"/>
      <c r="G188" s="175"/>
      <c r="H188" s="4"/>
      <c r="I188" s="4"/>
      <c r="J188" s="4"/>
      <c r="K188" s="4"/>
      <c r="L188" s="4"/>
      <c r="M188" s="16" t="s">
        <v>331</v>
      </c>
      <c r="N188" s="175"/>
      <c r="O188" s="175"/>
      <c r="P188" s="175"/>
      <c r="Q188" s="16" t="s">
        <v>14</v>
      </c>
    </row>
    <row r="189" spans="1:17" ht="15" customHeight="1" x14ac:dyDescent="0.25">
      <c r="A189" s="758" t="s">
        <v>356</v>
      </c>
      <c r="F189" s="1151" t="s">
        <v>194</v>
      </c>
      <c r="G189" s="1151"/>
      <c r="H189" s="1151"/>
      <c r="I189" s="209"/>
      <c r="J189" s="308"/>
      <c r="K189" s="209"/>
      <c r="L189" s="279"/>
      <c r="M189" s="766" t="str">
        <f>IF(AND(K189= "",I189=""),"",IF(I189="","",IF(I189&lt;K189,12,IF(K189="",12,24))))</f>
        <v/>
      </c>
      <c r="N189" s="9"/>
      <c r="O189" s="1146" t="s">
        <v>265</v>
      </c>
      <c r="P189" s="9"/>
      <c r="Q189" s="755" t="str">
        <f>IF(M189="","",IF(O214="x","",IF(M189=12,I189/12,(I189+K189)/24)))</f>
        <v/>
      </c>
    </row>
    <row r="190" spans="1:17" x14ac:dyDescent="0.25">
      <c r="A190" s="1143" t="s">
        <v>314</v>
      </c>
      <c r="B190" s="1143"/>
      <c r="C190" s="1143"/>
      <c r="D190" s="1143"/>
      <c r="E190" s="1143"/>
      <c r="F190" s="408"/>
      <c r="G190" s="408" t="s">
        <v>194</v>
      </c>
      <c r="H190" s="408"/>
      <c r="I190" s="209"/>
      <c r="J190" s="308"/>
      <c r="K190" s="209"/>
      <c r="L190" s="279"/>
      <c r="M190" s="753" t="str">
        <f>IF(AND(K190="",I190=""),"",IF(I190="","",IF(I190&lt;K190,12,IF(K190="",12,24))))</f>
        <v/>
      </c>
      <c r="N190" s="9"/>
      <c r="O190" s="1146"/>
      <c r="P190" s="9"/>
      <c r="Q190" s="756" t="str">
        <f>IF(M190="","",IF(O214="x","",IF(M190=12,I190/12,(I190+K190)/24)))</f>
        <v/>
      </c>
    </row>
    <row r="191" spans="1:17" x14ac:dyDescent="0.25">
      <c r="A191" s="1143" t="s">
        <v>357</v>
      </c>
      <c r="B191" s="1143"/>
      <c r="C191" s="1143"/>
      <c r="D191" s="1143"/>
      <c r="E191" s="1143"/>
      <c r="F191" s="1151" t="s">
        <v>11</v>
      </c>
      <c r="G191" s="1151"/>
      <c r="H191" s="1151"/>
      <c r="I191" s="210"/>
      <c r="J191" s="308"/>
      <c r="K191" s="210"/>
      <c r="L191" s="279"/>
      <c r="M191" s="9"/>
      <c r="N191" s="9"/>
      <c r="O191" s="1146"/>
      <c r="P191" s="9"/>
      <c r="Q191" s="314"/>
    </row>
    <row r="192" spans="1:17" x14ac:dyDescent="0.25">
      <c r="A192" s="1143" t="s">
        <v>358</v>
      </c>
      <c r="B192" s="1131"/>
      <c r="C192" s="1131"/>
      <c r="D192" s="1131"/>
      <c r="E192" s="1131"/>
      <c r="F192" s="1151" t="s">
        <v>11</v>
      </c>
      <c r="G192" s="1151"/>
      <c r="H192" s="1151"/>
      <c r="I192" s="210"/>
      <c r="J192" s="308"/>
      <c r="K192" s="210"/>
      <c r="L192" s="279"/>
      <c r="M192" s="9"/>
      <c r="N192" s="9"/>
      <c r="O192" s="1146"/>
      <c r="P192" s="9"/>
      <c r="Q192" s="314"/>
    </row>
    <row r="193" spans="1:17" x14ac:dyDescent="0.25">
      <c r="A193" s="1143" t="s">
        <v>319</v>
      </c>
      <c r="B193" s="1143"/>
      <c r="C193" s="1143"/>
      <c r="D193" s="1143"/>
      <c r="E193" s="1143"/>
      <c r="F193" s="1151" t="s">
        <v>11</v>
      </c>
      <c r="G193" s="1151"/>
      <c r="H193" s="1151"/>
      <c r="I193" s="210"/>
      <c r="J193" s="308"/>
      <c r="K193" s="210"/>
      <c r="L193" s="279"/>
      <c r="M193" s="9"/>
      <c r="N193" s="9"/>
      <c r="O193" s="1146"/>
      <c r="P193" s="9"/>
      <c r="Q193" s="314"/>
    </row>
    <row r="194" spans="1:17" x14ac:dyDescent="0.25">
      <c r="A194" s="1143" t="s">
        <v>320</v>
      </c>
      <c r="B194" s="1143"/>
      <c r="C194" s="1143"/>
      <c r="D194" s="1143"/>
      <c r="E194" s="1143"/>
      <c r="F194" s="1151" t="s">
        <v>194</v>
      </c>
      <c r="G194" s="1151"/>
      <c r="H194" s="1151"/>
      <c r="I194" s="210"/>
      <c r="J194" s="308"/>
      <c r="K194" s="210"/>
      <c r="L194" s="279"/>
      <c r="M194" s="9"/>
      <c r="N194" s="9"/>
      <c r="O194" s="1146"/>
      <c r="P194" s="9"/>
      <c r="Q194" s="314"/>
    </row>
    <row r="195" spans="1:17" ht="15.75" customHeight="1" x14ac:dyDescent="0.25">
      <c r="A195" s="1143" t="s">
        <v>346</v>
      </c>
      <c r="B195" s="1143"/>
      <c r="C195" s="1143"/>
      <c r="D195" s="1143"/>
      <c r="E195" s="1143"/>
      <c r="F195" s="1151" t="s">
        <v>194</v>
      </c>
      <c r="G195" s="1151"/>
      <c r="H195" s="1151"/>
      <c r="I195" s="210"/>
      <c r="J195" s="308"/>
      <c r="K195" s="210"/>
      <c r="L195" s="279"/>
      <c r="M195" s="16" t="s">
        <v>109</v>
      </c>
      <c r="N195" s="16"/>
      <c r="O195" s="1146"/>
      <c r="P195" s="9"/>
      <c r="Q195" s="16" t="s">
        <v>111</v>
      </c>
    </row>
    <row r="196" spans="1:17" ht="15.75" thickBot="1" x14ac:dyDescent="0.3">
      <c r="A196" s="1158" t="s">
        <v>223</v>
      </c>
      <c r="B196" s="1158"/>
      <c r="C196" s="1158"/>
      <c r="D196" s="1158"/>
      <c r="E196" s="1158"/>
      <c r="F196" s="1151" t="s">
        <v>11</v>
      </c>
      <c r="G196" s="1151"/>
      <c r="H196" s="1151"/>
      <c r="I196" s="210"/>
      <c r="J196" s="308"/>
      <c r="K196" s="210"/>
      <c r="L196" s="279"/>
      <c r="M196" s="9" t="s">
        <v>110</v>
      </c>
      <c r="N196" s="9"/>
      <c r="O196" s="1147"/>
      <c r="P196" s="9"/>
      <c r="Q196" s="271" t="s">
        <v>68</v>
      </c>
    </row>
    <row r="197" spans="1:17" ht="15.75" thickBot="1" x14ac:dyDescent="0.3">
      <c r="A197" s="8"/>
      <c r="B197" s="1064" t="s">
        <v>114</v>
      </c>
      <c r="C197" s="1064"/>
      <c r="D197" s="1064"/>
      <c r="E197" s="1064"/>
      <c r="F197" s="1064"/>
      <c r="G197" s="1064"/>
      <c r="H197" s="262"/>
      <c r="I197" s="313" t="str">
        <f>IF(SUM(I190:I196)=0,"",SUM(I190:I196))</f>
        <v/>
      </c>
      <c r="J197" s="14"/>
      <c r="K197" s="313" t="str">
        <f>IF(SUM(K190:K196)=0,"",SUM(K190:K196))</f>
        <v/>
      </c>
      <c r="L197" s="15"/>
      <c r="M197" s="288" t="str">
        <f>IF(AND(K197="",I197=""),"",IF(I197="","",IF(I197&lt;K197,12,IF(K197="",12,24))))</f>
        <v/>
      </c>
      <c r="N197" s="9"/>
      <c r="O197" s="563"/>
      <c r="P197" s="11"/>
      <c r="Q197" s="293" t="str">
        <f>IF(O197="x","",IF(M197="","",IF(M197=12,I197/12,(I197+K197)/24)))</f>
        <v/>
      </c>
    </row>
    <row r="198" spans="1:17" x14ac:dyDescent="0.25">
      <c r="A198" s="262" t="s">
        <v>405</v>
      </c>
      <c r="B198" s="262"/>
      <c r="C198" s="262"/>
      <c r="D198" s="262"/>
      <c r="E198" s="262"/>
      <c r="F198" s="262"/>
      <c r="G198" s="262"/>
      <c r="H198" s="262"/>
      <c r="I198" s="539" t="e">
        <f>SUM(I197-I189-I190)</f>
        <v>#VALUE!</v>
      </c>
      <c r="J198" s="14"/>
      <c r="K198" s="539" t="e">
        <f>SUM(K197-#REF!-#REF!)</f>
        <v>#VALUE!</v>
      </c>
      <c r="L198" s="15"/>
      <c r="M198" s="9"/>
      <c r="N198" s="11"/>
      <c r="O198" s="778"/>
      <c r="P198" s="11"/>
      <c r="Q198" s="540"/>
    </row>
    <row r="199" spans="1:17" x14ac:dyDescent="0.25">
      <c r="A199" s="8"/>
      <c r="B199" s="262"/>
      <c r="C199" s="262"/>
      <c r="D199" s="262"/>
      <c r="E199" s="262"/>
      <c r="F199" s="1159" t="s">
        <v>125</v>
      </c>
      <c r="G199" s="1159"/>
      <c r="H199" s="1159"/>
      <c r="I199" s="1159"/>
      <c r="J199" s="1159"/>
      <c r="K199" s="1159"/>
      <c r="L199" s="1159"/>
      <c r="M199" s="1159"/>
      <c r="N199" s="1159"/>
      <c r="O199" s="1159"/>
      <c r="P199" s="1159"/>
      <c r="Q199" s="1159"/>
    </row>
    <row r="200" spans="1:17" x14ac:dyDescent="0.25">
      <c r="A200" s="5" t="s">
        <v>34</v>
      </c>
      <c r="B200" s="1064" t="s">
        <v>74</v>
      </c>
      <c r="C200" s="1064"/>
      <c r="D200" s="1064"/>
      <c r="E200" s="1064"/>
      <c r="F200" s="1064"/>
      <c r="G200" s="1064"/>
      <c r="H200" s="1064"/>
      <c r="I200" s="312"/>
      <c r="J200" s="310"/>
      <c r="K200" s="312"/>
      <c r="L200" s="311"/>
      <c r="M200" s="287"/>
      <c r="N200" s="287"/>
      <c r="O200" s="287"/>
      <c r="P200" s="287"/>
      <c r="Q200" s="331"/>
    </row>
    <row r="201" spans="1:17" x14ac:dyDescent="0.25">
      <c r="A201" s="1065"/>
      <c r="B201" s="1065"/>
      <c r="C201" s="1065"/>
      <c r="D201" s="1065"/>
      <c r="E201" s="1065"/>
      <c r="F201" s="1065"/>
      <c r="G201" s="1065"/>
      <c r="H201" s="1065"/>
      <c r="I201" s="1065"/>
      <c r="J201" s="1065"/>
      <c r="K201" s="1065"/>
      <c r="L201" s="1065"/>
      <c r="M201" s="1065"/>
      <c r="N201" s="1065"/>
      <c r="O201" s="1065"/>
      <c r="P201" s="1065"/>
      <c r="Q201" s="1065"/>
    </row>
    <row r="202" spans="1:17" x14ac:dyDescent="0.25">
      <c r="A202" s="1065"/>
      <c r="B202" s="1065"/>
      <c r="C202" s="1065"/>
      <c r="D202" s="1065"/>
      <c r="E202" s="1065"/>
      <c r="F202" s="1065"/>
      <c r="G202" s="1065"/>
      <c r="H202" s="1065"/>
      <c r="I202" s="1065"/>
      <c r="J202" s="1065"/>
      <c r="K202" s="1065"/>
      <c r="L202" s="1065"/>
      <c r="M202" s="1065"/>
      <c r="N202" s="1065"/>
      <c r="O202" s="1065"/>
      <c r="P202" s="1065"/>
      <c r="Q202" s="1065"/>
    </row>
    <row r="203" spans="1:17" x14ac:dyDescent="0.25">
      <c r="A203" s="195"/>
      <c r="B203" s="195"/>
      <c r="C203" s="195"/>
      <c r="D203" s="195"/>
      <c r="E203" s="195"/>
      <c r="F203" s="195"/>
      <c r="G203" s="195"/>
      <c r="H203" s="195"/>
      <c r="I203" s="195"/>
      <c r="J203" s="195"/>
      <c r="K203" s="195"/>
      <c r="L203" s="195"/>
      <c r="M203" s="195"/>
      <c r="N203" s="195"/>
      <c r="O203" s="195"/>
      <c r="P203" s="195"/>
      <c r="Q203" s="195"/>
    </row>
    <row r="204" spans="1:17" ht="27.75" x14ac:dyDescent="0.25">
      <c r="A204" s="330" t="s">
        <v>205</v>
      </c>
      <c r="B204" s="1154"/>
      <c r="C204" s="1154"/>
      <c r="D204" s="1154"/>
      <c r="E204" s="1154"/>
      <c r="F204" s="1154"/>
      <c r="G204" s="1154"/>
      <c r="H204" s="1154"/>
      <c r="I204" s="1154"/>
      <c r="J204" s="1154"/>
      <c r="K204" s="295"/>
      <c r="L204" s="295"/>
      <c r="M204" s="295"/>
      <c r="N204" s="295"/>
      <c r="O204" s="295"/>
      <c r="P204" s="295"/>
      <c r="Q204" s="295"/>
    </row>
    <row r="205" spans="1:17" ht="27.75" x14ac:dyDescent="0.25">
      <c r="A205" s="330" t="s">
        <v>3</v>
      </c>
      <c r="B205" s="1155"/>
      <c r="C205" s="1155"/>
      <c r="D205" s="1155"/>
      <c r="E205" s="1155"/>
      <c r="F205" s="1155"/>
      <c r="G205" s="16"/>
      <c r="H205" s="296" t="s">
        <v>103</v>
      </c>
      <c r="I205" s="371">
        <f>Input!$C$9</f>
        <v>2023</v>
      </c>
      <c r="J205" s="296" t="s">
        <v>103</v>
      </c>
      <c r="K205" s="6">
        <f>I205-1</f>
        <v>2022</v>
      </c>
      <c r="L205" s="4"/>
      <c r="M205" s="174"/>
      <c r="N205" s="174"/>
      <c r="O205" s="175"/>
      <c r="P205" s="175"/>
      <c r="Q205" s="306"/>
    </row>
    <row r="206" spans="1:17" ht="27.75" x14ac:dyDescent="0.25">
      <c r="A206" s="262" t="s">
        <v>136</v>
      </c>
      <c r="B206" s="471"/>
      <c r="C206" s="303" t="s">
        <v>13</v>
      </c>
      <c r="D206" s="175"/>
      <c r="E206" s="175"/>
      <c r="F206" s="175"/>
      <c r="G206" s="175"/>
      <c r="H206" s="4"/>
      <c r="I206" s="4"/>
      <c r="J206" s="4"/>
      <c r="K206" s="4"/>
      <c r="L206" s="4"/>
      <c r="M206" s="16" t="s">
        <v>331</v>
      </c>
      <c r="N206" s="175"/>
      <c r="O206" s="175"/>
      <c r="P206" s="175"/>
      <c r="Q206" s="16" t="s">
        <v>14</v>
      </c>
    </row>
    <row r="207" spans="1:17" ht="15" customHeight="1" x14ac:dyDescent="0.25">
      <c r="A207" s="758" t="s">
        <v>356</v>
      </c>
      <c r="F207" s="1151" t="s">
        <v>194</v>
      </c>
      <c r="G207" s="1151"/>
      <c r="H207" s="1151"/>
      <c r="I207" s="209"/>
      <c r="J207" s="308"/>
      <c r="K207" s="209"/>
      <c r="L207" s="279"/>
      <c r="M207" s="766" t="str">
        <f>IF(AND(K207= "",I207=""),"",IF(I207="","",IF(I207&lt;K207,12,IF(K207="",12,24))))</f>
        <v/>
      </c>
      <c r="N207" s="9"/>
      <c r="O207" s="1146" t="s">
        <v>265</v>
      </c>
      <c r="P207" s="9"/>
      <c r="Q207" s="755" t="str">
        <f>IF(M207="","",IF(O231="x","",IF(M207=12,I207/12,(I207+K207)/24)))</f>
        <v/>
      </c>
    </row>
    <row r="208" spans="1:17" x14ac:dyDescent="0.25">
      <c r="A208" s="1143" t="s">
        <v>314</v>
      </c>
      <c r="B208" s="1143"/>
      <c r="C208" s="1143"/>
      <c r="D208" s="1143"/>
      <c r="E208" s="1143"/>
      <c r="F208" s="408"/>
      <c r="G208" s="408" t="s">
        <v>194</v>
      </c>
      <c r="H208" s="408"/>
      <c r="I208" s="209"/>
      <c r="J208" s="308"/>
      <c r="K208" s="209"/>
      <c r="L208" s="279"/>
      <c r="M208" s="753" t="str">
        <f>IF(AND(K208="",I208=""),"",IF(I208="","",IF(I208&lt;K208,12,IF(K208="",12,24))))</f>
        <v/>
      </c>
      <c r="N208" s="9"/>
      <c r="O208" s="1146"/>
      <c r="P208" s="9"/>
      <c r="Q208" s="756" t="str">
        <f>IF(M208="","",IF(O231="x","",IF(M208=12,I208/12,(I208+K208)/24)))</f>
        <v/>
      </c>
    </row>
    <row r="209" spans="1:17" x14ac:dyDescent="0.25">
      <c r="A209" s="1143" t="s">
        <v>357</v>
      </c>
      <c r="B209" s="1143"/>
      <c r="C209" s="1143"/>
      <c r="D209" s="1143"/>
      <c r="E209" s="1143"/>
      <c r="F209" s="1151" t="s">
        <v>11</v>
      </c>
      <c r="G209" s="1151"/>
      <c r="H209" s="1151"/>
      <c r="I209" s="210"/>
      <c r="J209" s="308"/>
      <c r="K209" s="210"/>
      <c r="L209" s="279"/>
      <c r="M209" s="9"/>
      <c r="N209" s="9"/>
      <c r="O209" s="1146"/>
      <c r="P209" s="9"/>
      <c r="Q209" s="314"/>
    </row>
    <row r="210" spans="1:17" x14ac:dyDescent="0.25">
      <c r="A210" s="1143" t="s">
        <v>358</v>
      </c>
      <c r="B210" s="1131"/>
      <c r="C210" s="1131"/>
      <c r="D210" s="1131"/>
      <c r="E210" s="1131"/>
      <c r="F210" s="1151" t="s">
        <v>11</v>
      </c>
      <c r="G210" s="1151"/>
      <c r="H210" s="1151"/>
      <c r="I210" s="210"/>
      <c r="J210" s="308"/>
      <c r="K210" s="210"/>
      <c r="L210" s="279"/>
      <c r="M210" s="9"/>
      <c r="N210" s="9"/>
      <c r="O210" s="1146"/>
      <c r="P210" s="9"/>
      <c r="Q210" s="314"/>
    </row>
    <row r="211" spans="1:17" x14ac:dyDescent="0.25">
      <c r="A211" s="1143" t="s">
        <v>319</v>
      </c>
      <c r="B211" s="1143"/>
      <c r="C211" s="1143"/>
      <c r="D211" s="1143"/>
      <c r="E211" s="1143"/>
      <c r="F211" s="1151" t="s">
        <v>11</v>
      </c>
      <c r="G211" s="1151"/>
      <c r="H211" s="1151"/>
      <c r="I211" s="210"/>
      <c r="J211" s="308"/>
      <c r="K211" s="210"/>
      <c r="L211" s="279"/>
      <c r="M211" s="9"/>
      <c r="N211" s="9"/>
      <c r="O211" s="1146"/>
      <c r="P211" s="9"/>
      <c r="Q211" s="314"/>
    </row>
    <row r="212" spans="1:17" x14ac:dyDescent="0.25">
      <c r="A212" s="1143" t="s">
        <v>320</v>
      </c>
      <c r="B212" s="1143"/>
      <c r="C212" s="1143"/>
      <c r="D212" s="1143"/>
      <c r="E212" s="1143"/>
      <c r="F212" s="1151" t="s">
        <v>194</v>
      </c>
      <c r="G212" s="1151"/>
      <c r="H212" s="1151"/>
      <c r="I212" s="210"/>
      <c r="J212" s="308"/>
      <c r="K212" s="210"/>
      <c r="L212" s="279"/>
      <c r="M212" s="9"/>
      <c r="N212" s="9"/>
      <c r="O212" s="1146"/>
      <c r="P212" s="9"/>
      <c r="Q212" s="314"/>
    </row>
    <row r="213" spans="1:17" ht="15.75" customHeight="1" x14ac:dyDescent="0.25">
      <c r="A213" s="1143" t="s">
        <v>346</v>
      </c>
      <c r="B213" s="1143"/>
      <c r="C213" s="1143"/>
      <c r="D213" s="1143"/>
      <c r="E213" s="1143"/>
      <c r="F213" s="1151" t="s">
        <v>194</v>
      </c>
      <c r="G213" s="1151"/>
      <c r="H213" s="1151"/>
      <c r="I213" s="210"/>
      <c r="J213" s="308"/>
      <c r="K213" s="210"/>
      <c r="L213" s="279"/>
      <c r="M213" s="16" t="s">
        <v>109</v>
      </c>
      <c r="N213" s="16"/>
      <c r="O213" s="1146"/>
      <c r="P213" s="9"/>
      <c r="Q213" s="16" t="s">
        <v>111</v>
      </c>
    </row>
    <row r="214" spans="1:17" ht="15.75" thickBot="1" x14ac:dyDescent="0.3">
      <c r="A214" s="1158" t="s">
        <v>223</v>
      </c>
      <c r="B214" s="1158"/>
      <c r="C214" s="1158"/>
      <c r="D214" s="1158"/>
      <c r="E214" s="1158"/>
      <c r="F214" s="1151" t="s">
        <v>11</v>
      </c>
      <c r="G214" s="1151"/>
      <c r="H214" s="1151"/>
      <c r="I214" s="210"/>
      <c r="J214" s="308"/>
      <c r="K214" s="210"/>
      <c r="L214" s="279"/>
      <c r="M214" s="9" t="s">
        <v>110</v>
      </c>
      <c r="N214" s="9"/>
      <c r="O214" s="1147"/>
      <c r="P214" s="9"/>
      <c r="Q214" s="271" t="s">
        <v>68</v>
      </c>
    </row>
    <row r="215" spans="1:17" ht="15.75" thickBot="1" x14ac:dyDescent="0.3">
      <c r="A215" s="8"/>
      <c r="B215" s="1064" t="s">
        <v>114</v>
      </c>
      <c r="C215" s="1064"/>
      <c r="D215" s="1064"/>
      <c r="E215" s="1064"/>
      <c r="F215" s="1064"/>
      <c r="G215" s="1064"/>
      <c r="H215" s="262"/>
      <c r="I215" s="313" t="str">
        <f>IF(SUM(I208:I214)=0,"",SUM(I208:I214))</f>
        <v/>
      </c>
      <c r="J215" s="14"/>
      <c r="K215" s="313" t="str">
        <f>IF(SUM(K208:K214)=0,"",SUM(K208:K214))</f>
        <v/>
      </c>
      <c r="L215" s="15"/>
      <c r="M215" s="288" t="str">
        <f>IF(AND(K215="",I215=""),"",IF(I215="","",IF(I215&lt;K215,12,IF(K215="",12,24))))</f>
        <v/>
      </c>
      <c r="N215" s="9"/>
      <c r="O215" s="563"/>
      <c r="P215" s="11"/>
      <c r="Q215" s="293" t="str">
        <f>IF(O215="x","",IF(M215="","",IF(M215=12,I215/12,(I215+K215)/24)))</f>
        <v/>
      </c>
    </row>
    <row r="216" spans="1:17" x14ac:dyDescent="0.25">
      <c r="A216" s="262" t="s">
        <v>405</v>
      </c>
      <c r="B216" s="262"/>
      <c r="C216" s="262"/>
      <c r="D216" s="262"/>
      <c r="E216" s="262"/>
      <c r="F216" s="262"/>
      <c r="G216" s="262"/>
      <c r="H216" s="262"/>
      <c r="I216" s="539" t="e">
        <f>SUM(I215-I207-I208)</f>
        <v>#VALUE!</v>
      </c>
      <c r="J216" s="14"/>
      <c r="K216" s="539" t="e">
        <f>SUM(K215-#REF!-#REF!)</f>
        <v>#VALUE!</v>
      </c>
      <c r="L216" s="15"/>
      <c r="M216" s="9"/>
      <c r="N216" s="11"/>
      <c r="O216" s="778"/>
      <c r="P216" s="11"/>
      <c r="Q216" s="540"/>
    </row>
    <row r="217" spans="1:17" x14ac:dyDescent="0.25">
      <c r="A217" s="8"/>
      <c r="B217" s="262"/>
      <c r="C217" s="262"/>
      <c r="D217" s="262"/>
      <c r="E217" s="262"/>
      <c r="F217" s="1159" t="s">
        <v>125</v>
      </c>
      <c r="G217" s="1159"/>
      <c r="H217" s="1159"/>
      <c r="I217" s="1159"/>
      <c r="J217" s="1159"/>
      <c r="K217" s="1159"/>
      <c r="L217" s="1159"/>
      <c r="M217" s="1159"/>
      <c r="N217" s="1159"/>
      <c r="O217" s="1159"/>
      <c r="P217" s="1159"/>
      <c r="Q217" s="1159"/>
    </row>
    <row r="218" spans="1:17" x14ac:dyDescent="0.25">
      <c r="A218" s="5" t="s">
        <v>34</v>
      </c>
      <c r="B218" s="1064" t="s">
        <v>74</v>
      </c>
      <c r="C218" s="1064"/>
      <c r="D218" s="1064"/>
      <c r="E218" s="1064"/>
      <c r="F218" s="1064"/>
      <c r="G218" s="1064"/>
      <c r="H218" s="1064"/>
      <c r="I218" s="312"/>
      <c r="J218" s="310"/>
      <c r="K218" s="312"/>
      <c r="L218" s="311"/>
      <c r="M218" s="287"/>
      <c r="N218" s="287"/>
      <c r="O218" s="287"/>
      <c r="P218" s="287"/>
      <c r="Q218" s="331"/>
    </row>
    <row r="219" spans="1:17" x14ac:dyDescent="0.25">
      <c r="A219" s="1065"/>
      <c r="B219" s="1065"/>
      <c r="C219" s="1065"/>
      <c r="D219" s="1065"/>
      <c r="E219" s="1065"/>
      <c r="F219" s="1065"/>
      <c r="G219" s="1065"/>
      <c r="H219" s="1065"/>
      <c r="I219" s="1065"/>
      <c r="J219" s="1065"/>
      <c r="K219" s="1065"/>
      <c r="L219" s="1065"/>
      <c r="M219" s="1065"/>
      <c r="N219" s="1065"/>
      <c r="O219" s="1065"/>
      <c r="P219" s="1065"/>
      <c r="Q219" s="1065"/>
    </row>
    <row r="220" spans="1:17" x14ac:dyDescent="0.25">
      <c r="A220" s="1065"/>
      <c r="B220" s="1065"/>
      <c r="C220" s="1065"/>
      <c r="D220" s="1065"/>
      <c r="E220" s="1065"/>
      <c r="F220" s="1065"/>
      <c r="G220" s="1065"/>
      <c r="H220" s="1065"/>
      <c r="I220" s="1065"/>
      <c r="J220" s="1065"/>
      <c r="K220" s="1065"/>
      <c r="L220" s="1065"/>
      <c r="M220" s="1065"/>
      <c r="N220" s="1065"/>
      <c r="O220" s="1065"/>
      <c r="P220" s="1065"/>
      <c r="Q220" s="1065"/>
    </row>
  </sheetData>
  <protectedRanges>
    <protectedRange sqref="B6:B8 I9:I16 K9:K16 A21 I20 K20 B24:B26 A39 I38 K38 I27:I34 K27:K34 B42:B44 A57 I56 K56 I45:I52 K45:K52 B60:B62 A75 I74 K74 I63:I70 K63:K70 B78:B80 A93 I92 K92 I81:I88 K81:K88 B96:B98 A111 I110 K110 I99:I106 K99:K106 B114:B116 A129 I128 K128 I117:I124 K117:K124 B132:B134 A147 I146 K146 I135:I142 K135:K142 B150:B152 A165 I164 K164 I153:I160 K153:K160 B168:B170 A183 I182 K182 I171:I178 K171:K178 B186:B188 A201 I200 K200 I189:I196 K189:K196 B204:B206 A219 I218 K218 I207:I214 K207:K214" name="Range1"/>
    <protectedRange sqref="I7" name="Range1_1"/>
    <protectedRange sqref="I25 I43 I61 I79 I97 I115 I133 I151 I169 I187 I205" name="Range1_1_1"/>
  </protectedRanges>
  <mergeCells count="262">
    <mergeCell ref="A14:E14"/>
    <mergeCell ref="F14:H14"/>
    <mergeCell ref="A15:E15"/>
    <mergeCell ref="F15:H15"/>
    <mergeCell ref="A16:E16"/>
    <mergeCell ref="F16:H16"/>
    <mergeCell ref="B6:J6"/>
    <mergeCell ref="F11:H11"/>
    <mergeCell ref="A12:E12"/>
    <mergeCell ref="F12:H12"/>
    <mergeCell ref="A13:E13"/>
    <mergeCell ref="F13:H13"/>
    <mergeCell ref="B7:F7"/>
    <mergeCell ref="A10:E10"/>
    <mergeCell ref="F9:H9"/>
    <mergeCell ref="A1:F3"/>
    <mergeCell ref="I1:J1"/>
    <mergeCell ref="K1:L1"/>
    <mergeCell ref="O1:Q1"/>
    <mergeCell ref="I2:J2"/>
    <mergeCell ref="K2:L2"/>
    <mergeCell ref="O2:Q2"/>
    <mergeCell ref="I3:J3"/>
    <mergeCell ref="K3:L3"/>
    <mergeCell ref="O3:Q3"/>
    <mergeCell ref="O27:O34"/>
    <mergeCell ref="A29:E29"/>
    <mergeCell ref="F29:H29"/>
    <mergeCell ref="A30:E30"/>
    <mergeCell ref="F30:H30"/>
    <mergeCell ref="A31:E31"/>
    <mergeCell ref="F31:H31"/>
    <mergeCell ref="B17:G17"/>
    <mergeCell ref="B20:H20"/>
    <mergeCell ref="A21:Q22"/>
    <mergeCell ref="B24:J24"/>
    <mergeCell ref="A32:E32"/>
    <mergeCell ref="F32:H32"/>
    <mergeCell ref="A33:E33"/>
    <mergeCell ref="F33:H33"/>
    <mergeCell ref="A34:E34"/>
    <mergeCell ref="F34:H34"/>
    <mergeCell ref="B25:F25"/>
    <mergeCell ref="A28:E28"/>
    <mergeCell ref="O9:O16"/>
    <mergeCell ref="A11:E11"/>
    <mergeCell ref="A49:E49"/>
    <mergeCell ref="F49:H49"/>
    <mergeCell ref="A50:E50"/>
    <mergeCell ref="F50:H50"/>
    <mergeCell ref="A51:E51"/>
    <mergeCell ref="F51:H51"/>
    <mergeCell ref="F27:H27"/>
    <mergeCell ref="B43:F43"/>
    <mergeCell ref="F45:H45"/>
    <mergeCell ref="A46:E46"/>
    <mergeCell ref="A47:E47"/>
    <mergeCell ref="F47:H47"/>
    <mergeCell ref="A48:E48"/>
    <mergeCell ref="F48:H48"/>
    <mergeCell ref="B35:G35"/>
    <mergeCell ref="B38:H38"/>
    <mergeCell ref="A39:Q40"/>
    <mergeCell ref="B42:J42"/>
    <mergeCell ref="O45:O52"/>
    <mergeCell ref="A52:E52"/>
    <mergeCell ref="F52:H52"/>
    <mergeCell ref="F19:Q19"/>
    <mergeCell ref="B61:F61"/>
    <mergeCell ref="F63:H63"/>
    <mergeCell ref="A64:E64"/>
    <mergeCell ref="A65:E65"/>
    <mergeCell ref="F65:H65"/>
    <mergeCell ref="A66:E66"/>
    <mergeCell ref="F66:H66"/>
    <mergeCell ref="B60:J60"/>
    <mergeCell ref="B56:H56"/>
    <mergeCell ref="A57:Q58"/>
    <mergeCell ref="B78:J78"/>
    <mergeCell ref="O63:O70"/>
    <mergeCell ref="A70:E70"/>
    <mergeCell ref="F70:H70"/>
    <mergeCell ref="B71:G71"/>
    <mergeCell ref="A67:E67"/>
    <mergeCell ref="F67:H67"/>
    <mergeCell ref="A68:E68"/>
    <mergeCell ref="F68:H68"/>
    <mergeCell ref="A69:E69"/>
    <mergeCell ref="F69:H69"/>
    <mergeCell ref="A85:E85"/>
    <mergeCell ref="F85:H85"/>
    <mergeCell ref="A86:E86"/>
    <mergeCell ref="F86:H86"/>
    <mergeCell ref="A87:E87"/>
    <mergeCell ref="F87:H87"/>
    <mergeCell ref="B79:F79"/>
    <mergeCell ref="F81:H81"/>
    <mergeCell ref="A82:E82"/>
    <mergeCell ref="A83:E83"/>
    <mergeCell ref="F83:H83"/>
    <mergeCell ref="A84:E84"/>
    <mergeCell ref="F84:H84"/>
    <mergeCell ref="B97:F97"/>
    <mergeCell ref="F99:H99"/>
    <mergeCell ref="A100:E100"/>
    <mergeCell ref="A101:E101"/>
    <mergeCell ref="F101:H101"/>
    <mergeCell ref="A102:E102"/>
    <mergeCell ref="F102:H102"/>
    <mergeCell ref="B96:J96"/>
    <mergeCell ref="B89:G89"/>
    <mergeCell ref="B92:H92"/>
    <mergeCell ref="A93:Q94"/>
    <mergeCell ref="O99:O106"/>
    <mergeCell ref="A106:E106"/>
    <mergeCell ref="F106:H106"/>
    <mergeCell ref="B107:G107"/>
    <mergeCell ref="A103:E103"/>
    <mergeCell ref="F103:H103"/>
    <mergeCell ref="A104:E104"/>
    <mergeCell ref="F104:H104"/>
    <mergeCell ref="A105:E105"/>
    <mergeCell ref="F105:H105"/>
    <mergeCell ref="B143:G143"/>
    <mergeCell ref="A139:E139"/>
    <mergeCell ref="F139:H139"/>
    <mergeCell ref="A140:E140"/>
    <mergeCell ref="F140:H140"/>
    <mergeCell ref="A141:E141"/>
    <mergeCell ref="F141:H141"/>
    <mergeCell ref="A138:E138"/>
    <mergeCell ref="F138:H138"/>
    <mergeCell ref="B132:J132"/>
    <mergeCell ref="B125:G125"/>
    <mergeCell ref="B128:H128"/>
    <mergeCell ref="A129:Q130"/>
    <mergeCell ref="F135:H135"/>
    <mergeCell ref="A136:E136"/>
    <mergeCell ref="A137:E137"/>
    <mergeCell ref="F137:H137"/>
    <mergeCell ref="F173:H173"/>
    <mergeCell ref="A174:E174"/>
    <mergeCell ref="F174:H174"/>
    <mergeCell ref="F156:H156"/>
    <mergeCell ref="B150:J150"/>
    <mergeCell ref="B168:J168"/>
    <mergeCell ref="B161:G161"/>
    <mergeCell ref="B164:H164"/>
    <mergeCell ref="A165:Q166"/>
    <mergeCell ref="A157:E157"/>
    <mergeCell ref="F157:H157"/>
    <mergeCell ref="A158:E158"/>
    <mergeCell ref="F158:H158"/>
    <mergeCell ref="A159:E159"/>
    <mergeCell ref="F159:H159"/>
    <mergeCell ref="A212:E212"/>
    <mergeCell ref="F212:H212"/>
    <mergeCell ref="A213:E213"/>
    <mergeCell ref="F213:H213"/>
    <mergeCell ref="B205:F205"/>
    <mergeCell ref="F207:H207"/>
    <mergeCell ref="A208:E208"/>
    <mergeCell ref="A209:E209"/>
    <mergeCell ref="F209:H209"/>
    <mergeCell ref="A210:E210"/>
    <mergeCell ref="F210:H210"/>
    <mergeCell ref="B53:G53"/>
    <mergeCell ref="A211:E211"/>
    <mergeCell ref="F211:H211"/>
    <mergeCell ref="F195:H195"/>
    <mergeCell ref="B187:F187"/>
    <mergeCell ref="F189:H189"/>
    <mergeCell ref="A190:E190"/>
    <mergeCell ref="A191:E191"/>
    <mergeCell ref="F191:H191"/>
    <mergeCell ref="A192:E192"/>
    <mergeCell ref="A155:E155"/>
    <mergeCell ref="F155:H155"/>
    <mergeCell ref="A156:E156"/>
    <mergeCell ref="F181:Q181"/>
    <mergeCell ref="O171:O178"/>
    <mergeCell ref="A178:E178"/>
    <mergeCell ref="F178:H178"/>
    <mergeCell ref="B179:G179"/>
    <mergeCell ref="B74:H74"/>
    <mergeCell ref="A75:Q76"/>
    <mergeCell ref="O81:O88"/>
    <mergeCell ref="A88:E88"/>
    <mergeCell ref="F88:H88"/>
    <mergeCell ref="B133:F133"/>
    <mergeCell ref="F199:Q199"/>
    <mergeCell ref="A121:E121"/>
    <mergeCell ref="F121:H121"/>
    <mergeCell ref="A122:E122"/>
    <mergeCell ref="F122:H122"/>
    <mergeCell ref="A123:E123"/>
    <mergeCell ref="F123:H123"/>
    <mergeCell ref="B115:F115"/>
    <mergeCell ref="F117:H117"/>
    <mergeCell ref="A118:E118"/>
    <mergeCell ref="A119:E119"/>
    <mergeCell ref="F119:H119"/>
    <mergeCell ref="A120:E120"/>
    <mergeCell ref="F120:H120"/>
    <mergeCell ref="A175:E175"/>
    <mergeCell ref="F175:H175"/>
    <mergeCell ref="A176:E176"/>
    <mergeCell ref="F176:H176"/>
    <mergeCell ref="A177:E177"/>
    <mergeCell ref="F177:H177"/>
    <mergeCell ref="B169:F169"/>
    <mergeCell ref="F171:H171"/>
    <mergeCell ref="A172:E172"/>
    <mergeCell ref="A173:E173"/>
    <mergeCell ref="A142:E142"/>
    <mergeCell ref="B114:J114"/>
    <mergeCell ref="A219:Q220"/>
    <mergeCell ref="O207:O214"/>
    <mergeCell ref="A214:E214"/>
    <mergeCell ref="F214:H214"/>
    <mergeCell ref="B215:G215"/>
    <mergeCell ref="B218:H218"/>
    <mergeCell ref="B182:H182"/>
    <mergeCell ref="A183:Q184"/>
    <mergeCell ref="O189:O196"/>
    <mergeCell ref="A196:E196"/>
    <mergeCell ref="F196:H196"/>
    <mergeCell ref="B204:J204"/>
    <mergeCell ref="B197:G197"/>
    <mergeCell ref="B200:H200"/>
    <mergeCell ref="A201:Q202"/>
    <mergeCell ref="A193:E193"/>
    <mergeCell ref="F193:H193"/>
    <mergeCell ref="A194:E194"/>
    <mergeCell ref="F194:H194"/>
    <mergeCell ref="A195:E195"/>
    <mergeCell ref="F192:H192"/>
    <mergeCell ref="B186:J186"/>
    <mergeCell ref="F142:H142"/>
    <mergeCell ref="F217:Q217"/>
    <mergeCell ref="F37:Q37"/>
    <mergeCell ref="F55:Q55"/>
    <mergeCell ref="F73:Q73"/>
    <mergeCell ref="F91:Q91"/>
    <mergeCell ref="F109:Q109"/>
    <mergeCell ref="F127:Q127"/>
    <mergeCell ref="F145:Q145"/>
    <mergeCell ref="F163:Q163"/>
    <mergeCell ref="B146:H146"/>
    <mergeCell ref="A147:Q148"/>
    <mergeCell ref="O153:O160"/>
    <mergeCell ref="A160:E160"/>
    <mergeCell ref="F160:H160"/>
    <mergeCell ref="B110:H110"/>
    <mergeCell ref="A111:Q112"/>
    <mergeCell ref="O117:O124"/>
    <mergeCell ref="A124:E124"/>
    <mergeCell ref="F124:H124"/>
    <mergeCell ref="B151:F151"/>
    <mergeCell ref="F153:H153"/>
    <mergeCell ref="A154:E154"/>
    <mergeCell ref="O135:O142"/>
  </mergeCells>
  <conditionalFormatting sqref="B6 B7:F7 I9:I16 K9:K16 A21 B24 B25:F25 A39">
    <cfRule type="cellIs" dxfId="215" priority="44" stopIfTrue="1" operator="equal">
      <formula>0</formula>
    </cfRule>
  </conditionalFormatting>
  <conditionalFormatting sqref="B8 B26">
    <cfRule type="cellIs" dxfId="214" priority="42" stopIfTrue="1" operator="equal">
      <formula>0</formula>
    </cfRule>
  </conditionalFormatting>
  <conditionalFormatting sqref="B42 B43:F43 A57">
    <cfRule type="cellIs" dxfId="213" priority="40" stopIfTrue="1" operator="equal">
      <formula>0</formula>
    </cfRule>
  </conditionalFormatting>
  <conditionalFormatting sqref="B44">
    <cfRule type="cellIs" dxfId="212" priority="38" stopIfTrue="1" operator="equal">
      <formula>0</formula>
    </cfRule>
  </conditionalFormatting>
  <conditionalFormatting sqref="B60 B61:F61 A75">
    <cfRule type="cellIs" dxfId="211" priority="36" stopIfTrue="1" operator="equal">
      <formula>0</formula>
    </cfRule>
  </conditionalFormatting>
  <conditionalFormatting sqref="B62">
    <cfRule type="cellIs" dxfId="210" priority="34" stopIfTrue="1" operator="equal">
      <formula>0</formula>
    </cfRule>
  </conditionalFormatting>
  <conditionalFormatting sqref="B78 B79:F79 A93">
    <cfRule type="cellIs" dxfId="209" priority="32" stopIfTrue="1" operator="equal">
      <formula>0</formula>
    </cfRule>
  </conditionalFormatting>
  <conditionalFormatting sqref="B80">
    <cfRule type="cellIs" dxfId="208" priority="30" stopIfTrue="1" operator="equal">
      <formula>0</formula>
    </cfRule>
  </conditionalFormatting>
  <conditionalFormatting sqref="B96 B97:F97 A111">
    <cfRule type="cellIs" dxfId="207" priority="28" stopIfTrue="1" operator="equal">
      <formula>0</formula>
    </cfRule>
  </conditionalFormatting>
  <conditionalFormatting sqref="B98">
    <cfRule type="cellIs" dxfId="206" priority="26" stopIfTrue="1" operator="equal">
      <formula>0</formula>
    </cfRule>
  </conditionalFormatting>
  <conditionalFormatting sqref="B114 B115:F115 A129">
    <cfRule type="cellIs" dxfId="205" priority="24" stopIfTrue="1" operator="equal">
      <formula>0</formula>
    </cfRule>
  </conditionalFormatting>
  <conditionalFormatting sqref="B116">
    <cfRule type="cellIs" dxfId="204" priority="22" stopIfTrue="1" operator="equal">
      <formula>0</formula>
    </cfRule>
  </conditionalFormatting>
  <conditionalFormatting sqref="B132 B133:F133 A147">
    <cfRule type="cellIs" dxfId="203" priority="20" stopIfTrue="1" operator="equal">
      <formula>0</formula>
    </cfRule>
  </conditionalFormatting>
  <conditionalFormatting sqref="B134">
    <cfRule type="cellIs" dxfId="202" priority="18" stopIfTrue="1" operator="equal">
      <formula>0</formula>
    </cfRule>
  </conditionalFormatting>
  <conditionalFormatting sqref="B150 B151:F151 A165">
    <cfRule type="cellIs" dxfId="201" priority="16" stopIfTrue="1" operator="equal">
      <formula>0</formula>
    </cfRule>
  </conditionalFormatting>
  <conditionalFormatting sqref="B152">
    <cfRule type="cellIs" dxfId="200" priority="14" stopIfTrue="1" operator="equal">
      <formula>0</formula>
    </cfRule>
  </conditionalFormatting>
  <conditionalFormatting sqref="B168 B169:F169 A183">
    <cfRule type="cellIs" dxfId="199" priority="12" stopIfTrue="1" operator="equal">
      <formula>0</formula>
    </cfRule>
  </conditionalFormatting>
  <conditionalFormatting sqref="B170">
    <cfRule type="cellIs" dxfId="198" priority="10" stopIfTrue="1" operator="equal">
      <formula>0</formula>
    </cfRule>
  </conditionalFormatting>
  <conditionalFormatting sqref="B186 B187:F187 A201">
    <cfRule type="cellIs" dxfId="197" priority="8" stopIfTrue="1" operator="equal">
      <formula>0</formula>
    </cfRule>
  </conditionalFormatting>
  <conditionalFormatting sqref="B188">
    <cfRule type="cellIs" dxfId="196" priority="6" stopIfTrue="1" operator="equal">
      <formula>0</formula>
    </cfRule>
  </conditionalFormatting>
  <conditionalFormatting sqref="B204 B205:F205 A219">
    <cfRule type="cellIs" dxfId="195" priority="4" stopIfTrue="1" operator="equal">
      <formula>0</formula>
    </cfRule>
  </conditionalFormatting>
  <conditionalFormatting sqref="B206">
    <cfRule type="cellIs" dxfId="194" priority="2" stopIfTrue="1" operator="equal">
      <formula>0</formula>
    </cfRule>
  </conditionalFormatting>
  <conditionalFormatting sqref="I20 K20 I38 K38">
    <cfRule type="cellIs" dxfId="193" priority="43" stopIfTrue="1" operator="equal">
      <formula>0</formula>
    </cfRule>
  </conditionalFormatting>
  <conditionalFormatting sqref="I27:I34 K27:K34">
    <cfRule type="cellIs" dxfId="192" priority="41" stopIfTrue="1" operator="equal">
      <formula>0</formula>
    </cfRule>
  </conditionalFormatting>
  <conditionalFormatting sqref="I45:I52 K45:K52">
    <cfRule type="cellIs" dxfId="191" priority="37" stopIfTrue="1" operator="equal">
      <formula>0</formula>
    </cfRule>
  </conditionalFormatting>
  <conditionalFormatting sqref="I56 K56">
    <cfRule type="cellIs" dxfId="190" priority="39" stopIfTrue="1" operator="equal">
      <formula>0</formula>
    </cfRule>
  </conditionalFormatting>
  <conditionalFormatting sqref="I63:I70 K63:K70">
    <cfRule type="cellIs" dxfId="189" priority="33" stopIfTrue="1" operator="equal">
      <formula>0</formula>
    </cfRule>
  </conditionalFormatting>
  <conditionalFormatting sqref="I74 K74">
    <cfRule type="cellIs" dxfId="188" priority="35" stopIfTrue="1" operator="equal">
      <formula>0</formula>
    </cfRule>
  </conditionalFormatting>
  <conditionalFormatting sqref="I81:I88 K81:K88">
    <cfRule type="cellIs" dxfId="187" priority="29" stopIfTrue="1" operator="equal">
      <formula>0</formula>
    </cfRule>
  </conditionalFormatting>
  <conditionalFormatting sqref="I92 K92">
    <cfRule type="cellIs" dxfId="186" priority="31" stopIfTrue="1" operator="equal">
      <formula>0</formula>
    </cfRule>
  </conditionalFormatting>
  <conditionalFormatting sqref="I99:I106 K99:K106">
    <cfRule type="cellIs" dxfId="185" priority="25" stopIfTrue="1" operator="equal">
      <formula>0</formula>
    </cfRule>
  </conditionalFormatting>
  <conditionalFormatting sqref="I110 K110">
    <cfRule type="cellIs" dxfId="184" priority="27" stopIfTrue="1" operator="equal">
      <formula>0</formula>
    </cfRule>
  </conditionalFormatting>
  <conditionalFormatting sqref="I117:I124 K117:K124">
    <cfRule type="cellIs" dxfId="183" priority="21" stopIfTrue="1" operator="equal">
      <formula>0</formula>
    </cfRule>
  </conditionalFormatting>
  <conditionalFormatting sqref="I128 K128">
    <cfRule type="cellIs" dxfId="182" priority="23" stopIfTrue="1" operator="equal">
      <formula>0</formula>
    </cfRule>
  </conditionalFormatting>
  <conditionalFormatting sqref="I135:I142 K135:K142">
    <cfRule type="cellIs" dxfId="181" priority="17" stopIfTrue="1" operator="equal">
      <formula>0</formula>
    </cfRule>
  </conditionalFormatting>
  <conditionalFormatting sqref="I146 K146">
    <cfRule type="cellIs" dxfId="180" priority="19" stopIfTrue="1" operator="equal">
      <formula>0</formula>
    </cfRule>
  </conditionalFormatting>
  <conditionalFormatting sqref="I153:I160 K153:K160">
    <cfRule type="cellIs" dxfId="179" priority="13" stopIfTrue="1" operator="equal">
      <formula>0</formula>
    </cfRule>
  </conditionalFormatting>
  <conditionalFormatting sqref="I164 K164">
    <cfRule type="cellIs" dxfId="178" priority="15" stopIfTrue="1" operator="equal">
      <formula>0</formula>
    </cfRule>
  </conditionalFormatting>
  <conditionalFormatting sqref="I171:I178 K171:K178">
    <cfRule type="cellIs" dxfId="177" priority="9" stopIfTrue="1" operator="equal">
      <formula>0</formula>
    </cfRule>
  </conditionalFormatting>
  <conditionalFormatting sqref="I182 K182">
    <cfRule type="cellIs" dxfId="176" priority="11" stopIfTrue="1" operator="equal">
      <formula>0</formula>
    </cfRule>
  </conditionalFormatting>
  <conditionalFormatting sqref="I189:I196 K189:K196">
    <cfRule type="cellIs" dxfId="175" priority="5" stopIfTrue="1" operator="equal">
      <formula>0</formula>
    </cfRule>
  </conditionalFormatting>
  <conditionalFormatting sqref="I200 K200">
    <cfRule type="cellIs" dxfId="174" priority="7" stopIfTrue="1" operator="equal">
      <formula>0</formula>
    </cfRule>
  </conditionalFormatting>
  <conditionalFormatting sqref="I207:I214 K207:K214">
    <cfRule type="cellIs" dxfId="173" priority="1" stopIfTrue="1" operator="equal">
      <formula>0</formula>
    </cfRule>
  </conditionalFormatting>
  <conditionalFormatting sqref="I218 K218">
    <cfRule type="cellIs" dxfId="172" priority="3" stopIfTrue="1" operator="equal">
      <formula>0</formula>
    </cfRule>
  </conditionalFormatting>
  <dataValidations count="2">
    <dataValidation type="whole" allowBlank="1" showInputMessage="1" showErrorMessage="1" errorTitle="Negative number" error="Can not put a negative number into worksheet" sqref="J20 J200 L182 J192:J193 L192:L196 J195:J196 J182 L164 J174:J175 L174:L178 J177:J178 J164 L146 J156:J157 L156:L160 J159:J160 J146 L128 J138:J139 L138:L142 J141:J142 J128 L110 J120:J121 L120:L124 J123:J124 J110 L92 J102:J103 L102:L106 J105:J106 J92 L74 J84:J85 L84:L88 J87:J88 J74 L56 J66:J67 L66:L70 J69:J70 J56 L38 J48:J49 L48:L52 J51:J52 J38 J213:J214 J12:J13 L12:L16 J15:J16 L20 J30:J31 L30:L34 J33:J34 J218 L200 J210:J211 L210:L214 L218" xr:uid="{00000000-0002-0000-1900-000000000000}">
      <formula1>0</formula1>
      <formula2>999999999999</formula2>
    </dataValidation>
    <dataValidation allowBlank="1" showInputMessage="1" showErrorMessage="1" errorTitle="Negative number" error="Can not put a negative number into worksheet" sqref="I14:K14 I194:K194 I200 K182 K192:K193 I192:I193 I176:K176 I182 K164 K174:K175 I174:I175 I158:K158 I164 K146 K156:K157 I156:I157 I140:K140 I146 K128 K138:K139 I138:I139 I122:K122 I128 K110 K120:K121 I120:I121 I104:K104 I110 K92 K102:K103 I102:I103 I86:K86 I92 K74 K84:K85 I84:I85 I68:K68 I74 K56 K66:K67 I66:I67 I50:K50 I56 K38 K48:K49 I48:I49 I32:K32 I20 I210:I211 K12:K13 I12:I13 I38 K20 K30:K31 I30:I31 I212:K212 I218 K200 K210:K211 K218" xr:uid="{00000000-0002-0000-1900-000001000000}"/>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7985" r:id="rId4" name="Button 1">
              <controlPr defaultSize="0" print="0" autoFill="0" autoPict="0" macro="[0]!partnershipsmall">
                <anchor moveWithCells="1" sizeWithCells="1">
                  <from>
                    <xdr:col>13</xdr:col>
                    <xdr:colOff>0</xdr:colOff>
                    <xdr:row>5</xdr:row>
                    <xdr:rowOff>28575</xdr:rowOff>
                  </from>
                  <to>
                    <xdr:col>17</xdr:col>
                    <xdr:colOff>0</xdr:colOff>
                    <xdr:row>6</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dimension ref="A1:X227"/>
  <sheetViews>
    <sheetView showGridLines="0" zoomScale="90" zoomScaleNormal="90" workbookViewId="0">
      <selection activeCell="AF21" sqref="AF21"/>
    </sheetView>
  </sheetViews>
  <sheetFormatPr defaultColWidth="8.85546875" defaultRowHeight="15.75" x14ac:dyDescent="0.25"/>
  <cols>
    <col min="1" max="1" width="2.8554687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28515625" style="174" customWidth="1"/>
    <col min="16" max="16" width="2.28515625" style="174" customWidth="1"/>
    <col min="17" max="17" width="1.42578125" style="174" customWidth="1"/>
    <col min="18" max="18" width="16.5703125" style="306" customWidth="1"/>
    <col min="19" max="19" width="12" style="289" customWidth="1"/>
    <col min="20" max="20" width="12.5703125" style="290" customWidth="1"/>
    <col min="21" max="24" width="8.85546875" style="332"/>
    <col min="25" max="16384" width="8.85546875" style="274"/>
  </cols>
  <sheetData>
    <row r="1" spans="1:24" x14ac:dyDescent="0.25">
      <c r="B1" s="1149" t="s">
        <v>267</v>
      </c>
      <c r="C1" s="1149"/>
      <c r="D1" s="1149"/>
      <c r="E1" s="1149"/>
      <c r="F1" s="1149"/>
      <c r="G1" s="1149"/>
      <c r="H1" s="304"/>
      <c r="I1" s="166"/>
      <c r="J1" s="1051" t="s">
        <v>105</v>
      </c>
      <c r="K1" s="1051"/>
      <c r="L1" s="1085" t="str">
        <f>IF(Input!C1=0,"",Input!C1)</f>
        <v/>
      </c>
      <c r="M1" s="1085"/>
      <c r="N1" s="359" t="s">
        <v>37</v>
      </c>
      <c r="O1" s="359"/>
      <c r="P1" s="1054" t="str">
        <f>IF(Input!I5=0,"",Input!I5)</f>
        <v/>
      </c>
      <c r="Q1" s="1054"/>
      <c r="R1" s="1054"/>
    </row>
    <row r="2" spans="1:24" ht="15.6" customHeight="1" x14ac:dyDescent="0.25">
      <c r="B2" s="1149"/>
      <c r="C2" s="1149"/>
      <c r="D2" s="1149"/>
      <c r="E2" s="1149"/>
      <c r="F2" s="1149"/>
      <c r="G2" s="1149"/>
      <c r="H2" s="173"/>
      <c r="I2" s="166"/>
      <c r="J2" s="1051" t="s">
        <v>104</v>
      </c>
      <c r="K2" s="1051"/>
      <c r="L2" s="1085" t="str">
        <f>IF(Input!C3=0,"",Input!C3)</f>
        <v/>
      </c>
      <c r="M2" s="1085"/>
      <c r="N2" s="359" t="s">
        <v>90</v>
      </c>
      <c r="O2" s="359"/>
      <c r="P2" s="1053" t="str">
        <f>IF(Input!I1=0,"",Input!I1)</f>
        <v/>
      </c>
      <c r="Q2" s="1053"/>
      <c r="R2" s="1053"/>
    </row>
    <row r="3" spans="1:24" ht="17.45" customHeight="1" x14ac:dyDescent="0.25">
      <c r="B3" s="1149"/>
      <c r="C3" s="1149"/>
      <c r="D3" s="1149"/>
      <c r="E3" s="1149"/>
      <c r="F3" s="1149"/>
      <c r="G3" s="1149"/>
      <c r="H3" s="275"/>
      <c r="I3" s="275"/>
      <c r="J3" s="1051" t="s">
        <v>89</v>
      </c>
      <c r="K3" s="1051"/>
      <c r="L3" s="1084" t="str">
        <f>IF(Input!G1=0,"",Input!G1)</f>
        <v/>
      </c>
      <c r="M3" s="1084"/>
      <c r="N3" s="359" t="s">
        <v>36</v>
      </c>
      <c r="O3" s="359"/>
      <c r="P3" s="1059" t="str">
        <f>IF(Input!C5=0,"",Input!C5)</f>
        <v/>
      </c>
      <c r="Q3" s="1059"/>
      <c r="R3" s="1059"/>
    </row>
    <row r="4" spans="1:24" ht="5.45" hidden="1" customHeight="1" x14ac:dyDescent="0.25">
      <c r="J4" s="173">
        <v>21</v>
      </c>
      <c r="K4" s="173"/>
      <c r="R4" s="276"/>
    </row>
    <row r="5" spans="1:24" s="195" customFormat="1" ht="3.6" customHeight="1" x14ac:dyDescent="0.25">
      <c r="J5" s="290"/>
      <c r="K5" s="290"/>
      <c r="R5" s="443"/>
      <c r="S5" s="289"/>
      <c r="T5" s="290"/>
      <c r="U5" s="332"/>
      <c r="V5" s="332"/>
      <c r="W5" s="332"/>
      <c r="X5" s="332"/>
    </row>
    <row r="6" spans="1:24" ht="19.149999999999999" customHeight="1" x14ac:dyDescent="0.25">
      <c r="B6" s="330" t="s">
        <v>205</v>
      </c>
      <c r="C6" s="1154"/>
      <c r="D6" s="1154"/>
      <c r="E6" s="1154"/>
      <c r="F6" s="1154"/>
      <c r="G6" s="1154"/>
      <c r="H6" s="1154"/>
      <c r="I6" s="1154"/>
      <c r="J6" s="1154"/>
      <c r="K6" s="1154"/>
      <c r="L6" s="295"/>
      <c r="M6" s="295"/>
      <c r="N6" s="295"/>
      <c r="O6" s="295"/>
      <c r="P6" s="295"/>
      <c r="Q6" s="295"/>
      <c r="R6" s="295"/>
    </row>
    <row r="7" spans="1:24" ht="16.149999999999999" customHeight="1" x14ac:dyDescent="0.25">
      <c r="B7" s="330" t="s">
        <v>3</v>
      </c>
      <c r="C7" s="1155"/>
      <c r="D7" s="1155"/>
      <c r="E7" s="1155"/>
      <c r="F7" s="1155"/>
      <c r="G7" s="1155"/>
      <c r="H7" s="16"/>
      <c r="I7" s="296" t="s">
        <v>103</v>
      </c>
      <c r="J7" s="6">
        <f>Input!$C$9</f>
        <v>2023</v>
      </c>
      <c r="K7" s="296" t="s">
        <v>103</v>
      </c>
      <c r="L7" s="6">
        <f>J7-1</f>
        <v>2022</v>
      </c>
      <c r="M7" s="4"/>
      <c r="P7" s="175"/>
      <c r="Q7" s="175"/>
      <c r="S7" s="298"/>
      <c r="T7" s="307"/>
    </row>
    <row r="8" spans="1:24" ht="14.45" customHeight="1" x14ac:dyDescent="0.25">
      <c r="B8" s="262" t="s">
        <v>136</v>
      </c>
      <c r="C8" s="471"/>
      <c r="D8" s="303" t="s">
        <v>13</v>
      </c>
      <c r="E8" s="175"/>
      <c r="F8" s="175"/>
      <c r="G8" s="175"/>
      <c r="H8" s="175"/>
      <c r="I8" s="4"/>
      <c r="J8" s="4"/>
      <c r="K8" s="4"/>
      <c r="L8" s="4"/>
      <c r="M8" s="4"/>
      <c r="N8" s="175"/>
      <c r="O8" s="175"/>
      <c r="P8" s="175"/>
      <c r="Q8" s="175"/>
      <c r="R8" s="175"/>
      <c r="S8" s="298"/>
      <c r="T8" s="307"/>
    </row>
    <row r="9" spans="1:24" ht="15" customHeight="1" x14ac:dyDescent="0.25">
      <c r="B9" s="1143" t="s">
        <v>249</v>
      </c>
      <c r="C9" s="1143"/>
      <c r="D9" s="1143"/>
      <c r="E9" s="1143"/>
      <c r="F9" s="1143"/>
      <c r="G9" s="1151" t="s">
        <v>194</v>
      </c>
      <c r="H9" s="1151"/>
      <c r="I9" s="1151"/>
      <c r="J9" s="209"/>
      <c r="K9" s="308"/>
      <c r="L9" s="209"/>
      <c r="M9" s="279"/>
      <c r="N9" s="9"/>
      <c r="O9" s="9"/>
      <c r="P9" s="1146" t="s">
        <v>265</v>
      </c>
      <c r="Q9" s="9"/>
      <c r="R9" s="314"/>
      <c r="S9" s="307"/>
      <c r="T9" s="307"/>
    </row>
    <row r="10" spans="1:24" s="174" customFormat="1" ht="15" x14ac:dyDescent="0.25">
      <c r="A10" s="195"/>
      <c r="B10" s="1143" t="s">
        <v>215</v>
      </c>
      <c r="C10" s="1143"/>
      <c r="D10" s="1143"/>
      <c r="E10" s="1143"/>
      <c r="F10" s="1143"/>
      <c r="G10" s="1151" t="s">
        <v>11</v>
      </c>
      <c r="H10" s="1151"/>
      <c r="I10" s="1151"/>
      <c r="J10" s="210"/>
      <c r="K10" s="308"/>
      <c r="L10" s="210"/>
      <c r="M10" s="279"/>
      <c r="N10" s="9"/>
      <c r="O10" s="9"/>
      <c r="P10" s="1146"/>
      <c r="Q10" s="9"/>
      <c r="R10" s="314"/>
      <c r="S10" s="307"/>
      <c r="T10" s="309"/>
      <c r="U10" s="332"/>
      <c r="V10" s="332"/>
      <c r="W10" s="332"/>
      <c r="X10" s="332"/>
    </row>
    <row r="11" spans="1:24" s="174" customFormat="1" ht="15" x14ac:dyDescent="0.25">
      <c r="A11" s="195"/>
      <c r="B11" s="1143" t="s">
        <v>222</v>
      </c>
      <c r="C11" s="1131"/>
      <c r="D11" s="1131"/>
      <c r="E11" s="1131"/>
      <c r="F11" s="1131"/>
      <c r="G11" s="1151" t="s">
        <v>11</v>
      </c>
      <c r="H11" s="1151"/>
      <c r="I11" s="1151"/>
      <c r="J11" s="210"/>
      <c r="K11" s="308"/>
      <c r="L11" s="210"/>
      <c r="M11" s="279"/>
      <c r="N11" s="9"/>
      <c r="O11" s="9"/>
      <c r="P11" s="1146"/>
      <c r="Q11" s="9"/>
      <c r="R11" s="314"/>
      <c r="S11" s="307"/>
      <c r="T11" s="307"/>
      <c r="U11" s="332"/>
      <c r="V11" s="332"/>
      <c r="W11" s="332"/>
      <c r="X11" s="332"/>
    </row>
    <row r="12" spans="1:24" s="174" customFormat="1" ht="15" x14ac:dyDescent="0.25">
      <c r="A12" s="195"/>
      <c r="B12" s="1143" t="s">
        <v>217</v>
      </c>
      <c r="C12" s="1143"/>
      <c r="D12" s="1143"/>
      <c r="E12" s="1143"/>
      <c r="F12" s="1143"/>
      <c r="G12" s="1151" t="s">
        <v>11</v>
      </c>
      <c r="H12" s="1151"/>
      <c r="I12" s="1151"/>
      <c r="J12" s="210"/>
      <c r="K12" s="308"/>
      <c r="L12" s="210"/>
      <c r="M12" s="279"/>
      <c r="N12" s="9"/>
      <c r="O12" s="9"/>
      <c r="P12" s="1146"/>
      <c r="Q12" s="9"/>
      <c r="R12" s="314"/>
      <c r="S12" s="307"/>
      <c r="T12" s="307"/>
      <c r="U12" s="332"/>
      <c r="V12" s="332"/>
      <c r="W12" s="332"/>
      <c r="X12" s="332"/>
    </row>
    <row r="13" spans="1:24" s="174" customFormat="1" x14ac:dyDescent="0.25">
      <c r="A13" s="195"/>
      <c r="B13" s="1143" t="s">
        <v>225</v>
      </c>
      <c r="C13" s="1143"/>
      <c r="D13" s="1143"/>
      <c r="E13" s="1143"/>
      <c r="F13" s="1143"/>
      <c r="G13" s="1151" t="s">
        <v>194</v>
      </c>
      <c r="H13" s="1151"/>
      <c r="I13" s="1151"/>
      <c r="J13" s="210"/>
      <c r="K13" s="308"/>
      <c r="L13" s="210"/>
      <c r="M13" s="279"/>
      <c r="N13" s="9"/>
      <c r="O13" s="9"/>
      <c r="P13" s="1146"/>
      <c r="Q13" s="9"/>
      <c r="R13" s="314"/>
      <c r="S13" s="299"/>
      <c r="T13" s="290"/>
      <c r="U13" s="332"/>
      <c r="V13" s="332"/>
      <c r="W13" s="332"/>
      <c r="X13" s="332"/>
    </row>
    <row r="14" spans="1:24" s="302" customFormat="1" ht="16.899999999999999" customHeight="1" x14ac:dyDescent="0.25">
      <c r="A14" s="195"/>
      <c r="B14" s="1143" t="s">
        <v>224</v>
      </c>
      <c r="C14" s="1143"/>
      <c r="D14" s="1143"/>
      <c r="E14" s="1143"/>
      <c r="F14" s="1143"/>
      <c r="G14" s="1151" t="s">
        <v>194</v>
      </c>
      <c r="H14" s="1151"/>
      <c r="I14" s="1151"/>
      <c r="J14" s="210"/>
      <c r="K14" s="308"/>
      <c r="L14" s="210"/>
      <c r="M14" s="279"/>
      <c r="N14" s="16" t="s">
        <v>109</v>
      </c>
      <c r="O14" s="16"/>
      <c r="P14" s="1146"/>
      <c r="Q14" s="9"/>
      <c r="R14" s="16" t="s">
        <v>111</v>
      </c>
      <c r="S14" s="289"/>
      <c r="T14" s="290"/>
      <c r="U14" s="332"/>
      <c r="V14" s="332"/>
      <c r="W14" s="332"/>
      <c r="X14" s="332"/>
    </row>
    <row r="15" spans="1:24" s="174" customFormat="1" ht="15" customHeight="1" thickBot="1" x14ac:dyDescent="0.3">
      <c r="A15" s="195"/>
      <c r="B15" s="1158" t="s">
        <v>115</v>
      </c>
      <c r="C15" s="1158"/>
      <c r="D15" s="1158"/>
      <c r="E15" s="1158"/>
      <c r="F15" s="1158"/>
      <c r="G15" s="1151" t="s">
        <v>11</v>
      </c>
      <c r="H15" s="1151"/>
      <c r="I15" s="1151"/>
      <c r="J15" s="210"/>
      <c r="K15" s="308"/>
      <c r="L15" s="210"/>
      <c r="M15" s="279"/>
      <c r="N15" s="9" t="s">
        <v>110</v>
      </c>
      <c r="O15" s="9"/>
      <c r="P15" s="1147"/>
      <c r="Q15" s="9"/>
      <c r="R15" s="271" t="s">
        <v>68</v>
      </c>
      <c r="S15" s="299"/>
      <c r="T15" s="290"/>
      <c r="U15" s="332"/>
      <c r="V15" s="332"/>
      <c r="W15" s="332"/>
      <c r="X15" s="332"/>
    </row>
    <row r="16" spans="1:24" s="174" customFormat="1" ht="15.6" customHeight="1" thickBot="1" x14ac:dyDescent="0.3">
      <c r="A16" s="195"/>
      <c r="B16" s="8"/>
      <c r="C16" s="1064" t="s">
        <v>114</v>
      </c>
      <c r="D16" s="1064"/>
      <c r="E16" s="1064"/>
      <c r="F16" s="1064"/>
      <c r="G16" s="1064"/>
      <c r="H16" s="1064"/>
      <c r="I16" s="262"/>
      <c r="J16" s="313" t="str">
        <f>IF(SUM(J9:J15)=0,"",SUM(J9:J15))</f>
        <v/>
      </c>
      <c r="K16" s="14"/>
      <c r="L16" s="313" t="str">
        <f>IF(SUM(L9:L15)=0,"",SUM(L9:L15))</f>
        <v/>
      </c>
      <c r="M16" s="15"/>
      <c r="N16" s="288" t="str">
        <f>IF(AND(L16="",J16=""),"",IF(J16="","",IF(J16&lt;L16,12,IF(L16="",12,24))))</f>
        <v/>
      </c>
      <c r="O16" s="9"/>
      <c r="P16" s="563"/>
      <c r="Q16" s="11"/>
      <c r="R16" s="293" t="str">
        <f>IF(P16="x","",IF(N16="","",IF(N16=12,J16/12,(J16+L16)/24)))</f>
        <v/>
      </c>
      <c r="S16" s="289"/>
      <c r="T16" s="290"/>
      <c r="U16" s="332"/>
      <c r="V16" s="332"/>
      <c r="W16" s="332"/>
      <c r="X16" s="332"/>
    </row>
    <row r="17" spans="1:24" s="174" customFormat="1" ht="16.899999999999999" customHeight="1" x14ac:dyDescent="0.25">
      <c r="A17" s="195"/>
      <c r="B17" s="284"/>
      <c r="C17" s="4"/>
      <c r="D17" s="4"/>
      <c r="E17" s="4"/>
      <c r="F17" s="4"/>
      <c r="G17" s="1156" t="s">
        <v>122</v>
      </c>
      <c r="H17" s="1156"/>
      <c r="I17" s="1156"/>
      <c r="J17" s="1156"/>
      <c r="K17" s="1156"/>
      <c r="L17" s="1156"/>
      <c r="M17" s="1156"/>
      <c r="N17" s="1156"/>
      <c r="O17" s="1156"/>
      <c r="P17" s="1156"/>
      <c r="Q17" s="1156"/>
      <c r="R17" s="1156"/>
      <c r="S17" s="289"/>
      <c r="T17" s="290"/>
      <c r="U17" s="332"/>
      <c r="V17" s="332"/>
      <c r="W17" s="332"/>
      <c r="X17" s="332"/>
    </row>
    <row r="18" spans="1:24" s="174" customFormat="1" ht="3.6" customHeight="1" x14ac:dyDescent="0.25">
      <c r="A18" s="195"/>
      <c r="B18" s="535"/>
      <c r="C18" s="1153"/>
      <c r="D18" s="1153"/>
      <c r="E18" s="1153"/>
      <c r="F18" s="1153"/>
      <c r="G18" s="1153"/>
      <c r="H18" s="1153"/>
      <c r="I18" s="1153"/>
      <c r="J18" s="546"/>
      <c r="K18" s="543"/>
      <c r="L18" s="546"/>
      <c r="M18" s="544"/>
      <c r="N18" s="538"/>
      <c r="O18" s="538"/>
      <c r="P18" s="538"/>
      <c r="Q18" s="538"/>
      <c r="R18" s="545"/>
      <c r="S18" s="289"/>
      <c r="T18" s="290"/>
      <c r="U18" s="332"/>
      <c r="V18" s="332"/>
      <c r="W18" s="332"/>
      <c r="X18" s="332"/>
    </row>
    <row r="19" spans="1:24" s="174" customFormat="1" ht="12.6" customHeight="1" x14ac:dyDescent="0.25">
      <c r="A19" s="195"/>
      <c r="B19" s="5" t="s">
        <v>34</v>
      </c>
      <c r="C19" s="1064" t="s">
        <v>74</v>
      </c>
      <c r="D19" s="1064"/>
      <c r="E19" s="1064"/>
      <c r="F19" s="1064"/>
      <c r="G19" s="1064"/>
      <c r="H19" s="1064"/>
      <c r="I19" s="1064"/>
      <c r="J19" s="312"/>
      <c r="K19" s="310"/>
      <c r="L19" s="312"/>
      <c r="M19" s="311"/>
      <c r="N19" s="287"/>
      <c r="O19" s="287"/>
      <c r="P19" s="287"/>
      <c r="Q19" s="287"/>
      <c r="R19" s="331"/>
      <c r="S19" s="289"/>
      <c r="T19" s="290"/>
      <c r="U19" s="332"/>
      <c r="V19" s="332"/>
      <c r="W19" s="332"/>
      <c r="X19" s="332"/>
    </row>
    <row r="20" spans="1:24" s="174" customFormat="1" ht="16.899999999999999" customHeight="1" x14ac:dyDescent="0.25">
      <c r="A20" s="195"/>
      <c r="B20" s="1065"/>
      <c r="C20" s="1065"/>
      <c r="D20" s="1065"/>
      <c r="E20" s="1065"/>
      <c r="F20" s="1065"/>
      <c r="G20" s="1065"/>
      <c r="H20" s="1065"/>
      <c r="I20" s="1065"/>
      <c r="J20" s="1065"/>
      <c r="K20" s="1065"/>
      <c r="L20" s="1065"/>
      <c r="M20" s="1065"/>
      <c r="N20" s="1065"/>
      <c r="O20" s="1065"/>
      <c r="P20" s="1065"/>
      <c r="Q20" s="1065"/>
      <c r="R20" s="1065"/>
      <c r="S20" s="289"/>
      <c r="T20" s="290"/>
      <c r="U20" s="332"/>
      <c r="V20" s="332"/>
      <c r="W20" s="332"/>
      <c r="X20" s="332"/>
    </row>
    <row r="21" spans="1:24" s="174" customFormat="1" ht="35.450000000000003" customHeight="1" x14ac:dyDescent="0.25">
      <c r="A21" s="195"/>
      <c r="B21" s="1065"/>
      <c r="C21" s="1065"/>
      <c r="D21" s="1065"/>
      <c r="E21" s="1065"/>
      <c r="F21" s="1065"/>
      <c r="G21" s="1065"/>
      <c r="H21" s="1065"/>
      <c r="I21" s="1065"/>
      <c r="J21" s="1065"/>
      <c r="K21" s="1065"/>
      <c r="L21" s="1065"/>
      <c r="M21" s="1065"/>
      <c r="N21" s="1065"/>
      <c r="O21" s="1065"/>
      <c r="P21" s="1065"/>
      <c r="Q21" s="1065"/>
      <c r="R21" s="1065"/>
      <c r="S21" s="289"/>
      <c r="T21" s="290"/>
      <c r="U21" s="332"/>
      <c r="V21" s="332"/>
      <c r="W21" s="332"/>
      <c r="X21" s="332"/>
    </row>
    <row r="22" spans="1:24" s="195" customFormat="1" ht="3" customHeight="1" x14ac:dyDescent="0.25">
      <c r="J22" s="290"/>
      <c r="K22" s="290"/>
      <c r="R22" s="443"/>
      <c r="S22" s="289"/>
      <c r="T22" s="290"/>
      <c r="U22" s="332"/>
      <c r="V22" s="332"/>
      <c r="W22" s="332"/>
      <c r="X22" s="332"/>
    </row>
    <row r="23" spans="1:24" ht="21.6" customHeight="1" x14ac:dyDescent="0.25">
      <c r="B23" s="330" t="s">
        <v>205</v>
      </c>
      <c r="C23" s="1154"/>
      <c r="D23" s="1154"/>
      <c r="E23" s="1154"/>
      <c r="F23" s="1154"/>
      <c r="G23" s="1154"/>
      <c r="H23" s="1154"/>
      <c r="I23" s="1154"/>
      <c r="J23" s="1154"/>
      <c r="K23" s="1154"/>
      <c r="L23" s="295"/>
      <c r="M23" s="295"/>
      <c r="N23" s="295"/>
      <c r="O23" s="295"/>
      <c r="P23" s="295"/>
      <c r="Q23" s="295"/>
      <c r="R23" s="295"/>
    </row>
    <row r="24" spans="1:24" ht="18" customHeight="1" x14ac:dyDescent="0.25">
      <c r="B24" s="330" t="s">
        <v>3</v>
      </c>
      <c r="C24" s="1155"/>
      <c r="D24" s="1155"/>
      <c r="E24" s="1155"/>
      <c r="F24" s="1155"/>
      <c r="G24" s="1155"/>
      <c r="H24" s="16"/>
      <c r="I24" s="296" t="s">
        <v>103</v>
      </c>
      <c r="J24" s="371">
        <f>Input!$C$9</f>
        <v>2023</v>
      </c>
      <c r="K24" s="296" t="s">
        <v>103</v>
      </c>
      <c r="L24" s="6">
        <f>J24-1</f>
        <v>2022</v>
      </c>
      <c r="M24" s="4"/>
      <c r="P24" s="175"/>
      <c r="Q24" s="175"/>
    </row>
    <row r="25" spans="1:24"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4" x14ac:dyDescent="0.25">
      <c r="B26" s="1143" t="s">
        <v>221</v>
      </c>
      <c r="C26" s="1143"/>
      <c r="D26" s="1143"/>
      <c r="E26" s="1143"/>
      <c r="F26" s="1143"/>
      <c r="G26" s="1151" t="s">
        <v>194</v>
      </c>
      <c r="H26" s="1151"/>
      <c r="I26" s="1151"/>
      <c r="J26" s="209"/>
      <c r="K26" s="308"/>
      <c r="L26" s="209"/>
      <c r="M26" s="279"/>
      <c r="N26" s="9"/>
      <c r="O26" s="9"/>
      <c r="P26" s="1146" t="s">
        <v>265</v>
      </c>
      <c r="Q26" s="9"/>
      <c r="R26" s="314"/>
    </row>
    <row r="27" spans="1:24" x14ac:dyDescent="0.25">
      <c r="B27" s="1143" t="s">
        <v>215</v>
      </c>
      <c r="C27" s="1143"/>
      <c r="D27" s="1143"/>
      <c r="E27" s="1143"/>
      <c r="F27" s="1143"/>
      <c r="G27" s="1151" t="s">
        <v>11</v>
      </c>
      <c r="H27" s="1151"/>
      <c r="I27" s="1151"/>
      <c r="J27" s="210"/>
      <c r="K27" s="308"/>
      <c r="L27" s="210"/>
      <c r="M27" s="279"/>
      <c r="N27" s="9"/>
      <c r="O27" s="9"/>
      <c r="P27" s="1146"/>
      <c r="Q27" s="9"/>
      <c r="R27" s="314"/>
    </row>
    <row r="28" spans="1:24" x14ac:dyDescent="0.25">
      <c r="B28" s="1143" t="s">
        <v>222</v>
      </c>
      <c r="C28" s="1131"/>
      <c r="D28" s="1131"/>
      <c r="E28" s="1131"/>
      <c r="F28" s="1131"/>
      <c r="G28" s="1151" t="s">
        <v>11</v>
      </c>
      <c r="H28" s="1151"/>
      <c r="I28" s="1151"/>
      <c r="J28" s="210"/>
      <c r="K28" s="308"/>
      <c r="L28" s="210"/>
      <c r="M28" s="279"/>
      <c r="N28" s="9"/>
      <c r="O28" s="9"/>
      <c r="P28" s="1146"/>
      <c r="Q28" s="9"/>
      <c r="R28" s="314"/>
    </row>
    <row r="29" spans="1:24" x14ac:dyDescent="0.25">
      <c r="B29" s="1143" t="s">
        <v>217</v>
      </c>
      <c r="C29" s="1143"/>
      <c r="D29" s="1143"/>
      <c r="E29" s="1143"/>
      <c r="F29" s="1143"/>
      <c r="G29" s="1151" t="s">
        <v>11</v>
      </c>
      <c r="H29" s="1151"/>
      <c r="I29" s="1151"/>
      <c r="J29" s="210"/>
      <c r="K29" s="308"/>
      <c r="L29" s="210"/>
      <c r="M29" s="279"/>
      <c r="N29" s="9"/>
      <c r="O29" s="9"/>
      <c r="P29" s="1146"/>
      <c r="Q29" s="9"/>
      <c r="R29" s="314"/>
    </row>
    <row r="30" spans="1:24" x14ac:dyDescent="0.25">
      <c r="B30" s="1143" t="s">
        <v>225</v>
      </c>
      <c r="C30" s="1143"/>
      <c r="D30" s="1143"/>
      <c r="E30" s="1143"/>
      <c r="F30" s="1143"/>
      <c r="G30" s="1151" t="s">
        <v>194</v>
      </c>
      <c r="H30" s="1151"/>
      <c r="I30" s="1151"/>
      <c r="J30" s="210"/>
      <c r="K30" s="308"/>
      <c r="L30" s="210"/>
      <c r="M30" s="279"/>
      <c r="N30" s="9"/>
      <c r="O30" s="9"/>
      <c r="P30" s="1146"/>
      <c r="Q30" s="9"/>
      <c r="R30" s="314"/>
    </row>
    <row r="31" spans="1:24" x14ac:dyDescent="0.25">
      <c r="B31" s="1143" t="s">
        <v>224</v>
      </c>
      <c r="C31" s="1143"/>
      <c r="D31" s="1143"/>
      <c r="E31" s="1143"/>
      <c r="F31" s="1143"/>
      <c r="G31" s="1151" t="s">
        <v>194</v>
      </c>
      <c r="H31" s="1151"/>
      <c r="I31" s="1151"/>
      <c r="J31" s="210"/>
      <c r="K31" s="308"/>
      <c r="L31" s="210"/>
      <c r="M31" s="279"/>
      <c r="N31" s="16" t="s">
        <v>109</v>
      </c>
      <c r="O31" s="16"/>
      <c r="P31" s="1146"/>
      <c r="Q31" s="9"/>
      <c r="R31" s="16" t="s">
        <v>111</v>
      </c>
    </row>
    <row r="32" spans="1:24" ht="15.6" customHeight="1" thickBot="1" x14ac:dyDescent="0.3">
      <c r="B32" s="1158" t="s">
        <v>115</v>
      </c>
      <c r="C32" s="1158"/>
      <c r="D32" s="1158"/>
      <c r="E32" s="1158"/>
      <c r="F32" s="1158"/>
      <c r="G32" s="1151" t="s">
        <v>11</v>
      </c>
      <c r="H32" s="1151"/>
      <c r="I32" s="1151"/>
      <c r="J32" s="210"/>
      <c r="K32" s="308"/>
      <c r="L32" s="210"/>
      <c r="M32" s="279"/>
      <c r="N32" s="9" t="s">
        <v>110</v>
      </c>
      <c r="O32" s="9"/>
      <c r="P32" s="1147"/>
      <c r="Q32" s="9"/>
      <c r="R32" s="271" t="s">
        <v>68</v>
      </c>
    </row>
    <row r="33" spans="2:24" ht="16.5" thickBot="1" x14ac:dyDescent="0.3">
      <c r="B33" s="8"/>
      <c r="C33" s="1064" t="s">
        <v>114</v>
      </c>
      <c r="D33" s="1064"/>
      <c r="E33" s="1064"/>
      <c r="F33" s="1064"/>
      <c r="G33" s="1064"/>
      <c r="H33" s="1064"/>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4" x14ac:dyDescent="0.25">
      <c r="B34" s="284"/>
      <c r="C34" s="4"/>
      <c r="D34" s="4"/>
      <c r="E34" s="4"/>
      <c r="F34" s="4"/>
      <c r="G34" s="1156" t="s">
        <v>122</v>
      </c>
      <c r="H34" s="1156"/>
      <c r="I34" s="1156"/>
      <c r="J34" s="1156"/>
      <c r="K34" s="1156"/>
      <c r="L34" s="1156"/>
      <c r="M34" s="1156"/>
      <c r="N34" s="1156"/>
      <c r="O34" s="1156"/>
      <c r="P34" s="1156"/>
      <c r="Q34" s="1156"/>
      <c r="R34" s="1156"/>
    </row>
    <row r="35" spans="2:24" ht="4.1500000000000004" customHeight="1" x14ac:dyDescent="0.25">
      <c r="B35" s="535"/>
      <c r="C35" s="1153"/>
      <c r="D35" s="1153"/>
      <c r="E35" s="1153"/>
      <c r="F35" s="1153"/>
      <c r="G35" s="1153"/>
      <c r="H35" s="1153"/>
      <c r="I35" s="1153"/>
      <c r="J35" s="546"/>
      <c r="K35" s="543"/>
      <c r="L35" s="546"/>
      <c r="M35" s="544"/>
      <c r="N35" s="538"/>
      <c r="O35" s="538"/>
      <c r="P35" s="538"/>
      <c r="Q35" s="538"/>
      <c r="R35" s="545"/>
    </row>
    <row r="36" spans="2:24" x14ac:dyDescent="0.25">
      <c r="B36" s="5" t="s">
        <v>34</v>
      </c>
      <c r="C36" s="1064" t="s">
        <v>74</v>
      </c>
      <c r="D36" s="1064"/>
      <c r="E36" s="1064"/>
      <c r="F36" s="1064"/>
      <c r="G36" s="1064"/>
      <c r="H36" s="1064"/>
      <c r="I36" s="1064"/>
      <c r="J36" s="312"/>
      <c r="K36" s="310"/>
      <c r="L36" s="312"/>
      <c r="M36" s="311"/>
      <c r="N36" s="287"/>
      <c r="O36" s="287"/>
      <c r="P36" s="287"/>
      <c r="Q36" s="287"/>
      <c r="R36" s="331"/>
    </row>
    <row r="37" spans="2:24" x14ac:dyDescent="0.25">
      <c r="B37" s="1065"/>
      <c r="C37" s="1065"/>
      <c r="D37" s="1065"/>
      <c r="E37" s="1065"/>
      <c r="F37" s="1065"/>
      <c r="G37" s="1065"/>
      <c r="H37" s="1065"/>
      <c r="I37" s="1065"/>
      <c r="J37" s="1065"/>
      <c r="K37" s="1065"/>
      <c r="L37" s="1065"/>
      <c r="M37" s="1065"/>
      <c r="N37" s="1065"/>
      <c r="O37" s="1065"/>
      <c r="P37" s="1065"/>
      <c r="Q37" s="1065"/>
      <c r="R37" s="1065"/>
    </row>
    <row r="38" spans="2:24" ht="40.9" customHeight="1" x14ac:dyDescent="0.25">
      <c r="B38" s="1065"/>
      <c r="C38" s="1065"/>
      <c r="D38" s="1065"/>
      <c r="E38" s="1065"/>
      <c r="F38" s="1065"/>
      <c r="G38" s="1065"/>
      <c r="H38" s="1065"/>
      <c r="I38" s="1065"/>
      <c r="J38" s="1065"/>
      <c r="K38" s="1065"/>
      <c r="L38" s="1065"/>
      <c r="M38" s="1065"/>
      <c r="N38" s="1065"/>
      <c r="O38" s="1065"/>
      <c r="P38" s="1065"/>
      <c r="Q38" s="1065"/>
      <c r="R38" s="1065"/>
    </row>
    <row r="39" spans="2:24" s="195" customFormat="1" ht="3.6" customHeight="1" x14ac:dyDescent="0.25">
      <c r="J39" s="290"/>
      <c r="K39" s="290"/>
      <c r="R39" s="443"/>
      <c r="S39" s="289"/>
      <c r="T39" s="290"/>
      <c r="U39" s="332"/>
      <c r="V39" s="332"/>
      <c r="W39" s="332"/>
      <c r="X39" s="332"/>
    </row>
    <row r="40" spans="2:24" ht="21.6" customHeight="1" x14ac:dyDescent="0.25">
      <c r="B40" s="330" t="s">
        <v>205</v>
      </c>
      <c r="C40" s="1154"/>
      <c r="D40" s="1154"/>
      <c r="E40" s="1154"/>
      <c r="F40" s="1154"/>
      <c r="G40" s="1154"/>
      <c r="H40" s="1154"/>
      <c r="I40" s="1154"/>
      <c r="J40" s="1154"/>
      <c r="K40" s="1154"/>
      <c r="L40" s="295"/>
      <c r="M40" s="295"/>
      <c r="N40" s="295"/>
      <c r="O40" s="295"/>
      <c r="P40" s="295"/>
      <c r="Q40" s="295"/>
      <c r="R40" s="295"/>
    </row>
    <row r="41" spans="2:24" ht="18" customHeight="1" x14ac:dyDescent="0.25">
      <c r="B41" s="330" t="s">
        <v>3</v>
      </c>
      <c r="C41" s="1157"/>
      <c r="D41" s="1157"/>
      <c r="E41" s="1157"/>
      <c r="F41" s="1157"/>
      <c r="G41" s="1157"/>
      <c r="H41" s="16"/>
      <c r="I41" s="296" t="s">
        <v>103</v>
      </c>
      <c r="J41" s="371">
        <f>Input!$C$9</f>
        <v>2023</v>
      </c>
      <c r="K41" s="296" t="s">
        <v>103</v>
      </c>
      <c r="L41" s="6">
        <f>J41-1</f>
        <v>2022</v>
      </c>
      <c r="M41" s="4"/>
      <c r="P41" s="175"/>
      <c r="Q41" s="175"/>
    </row>
    <row r="42" spans="2:24"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4" x14ac:dyDescent="0.25">
      <c r="B43" s="1143" t="s">
        <v>221</v>
      </c>
      <c r="C43" s="1143"/>
      <c r="D43" s="1143"/>
      <c r="E43" s="1143"/>
      <c r="F43" s="1143"/>
      <c r="G43" s="1151" t="s">
        <v>194</v>
      </c>
      <c r="H43" s="1151"/>
      <c r="I43" s="1151"/>
      <c r="J43" s="209"/>
      <c r="K43" s="308"/>
      <c r="L43" s="209"/>
      <c r="M43" s="279"/>
      <c r="N43" s="9"/>
      <c r="O43" s="9"/>
      <c r="P43" s="1146" t="s">
        <v>265</v>
      </c>
      <c r="Q43" s="9"/>
      <c r="R43" s="314"/>
    </row>
    <row r="44" spans="2:24" x14ac:dyDescent="0.25">
      <c r="B44" s="1143" t="s">
        <v>215</v>
      </c>
      <c r="C44" s="1143"/>
      <c r="D44" s="1143"/>
      <c r="E44" s="1143"/>
      <c r="F44" s="1143"/>
      <c r="G44" s="1151" t="s">
        <v>11</v>
      </c>
      <c r="H44" s="1151"/>
      <c r="I44" s="1151"/>
      <c r="J44" s="210"/>
      <c r="K44" s="308"/>
      <c r="L44" s="210"/>
      <c r="M44" s="279"/>
      <c r="N44" s="9"/>
      <c r="O44" s="9"/>
      <c r="P44" s="1146"/>
      <c r="Q44" s="9"/>
      <c r="R44" s="314"/>
    </row>
    <row r="45" spans="2:24" x14ac:dyDescent="0.25">
      <c r="B45" s="1143" t="s">
        <v>222</v>
      </c>
      <c r="C45" s="1131"/>
      <c r="D45" s="1131"/>
      <c r="E45" s="1131"/>
      <c r="F45" s="1131"/>
      <c r="G45" s="1151" t="s">
        <v>11</v>
      </c>
      <c r="H45" s="1151"/>
      <c r="I45" s="1151"/>
      <c r="J45" s="210"/>
      <c r="K45" s="308"/>
      <c r="L45" s="210"/>
      <c r="M45" s="279"/>
      <c r="N45" s="9"/>
      <c r="O45" s="9"/>
      <c r="P45" s="1146"/>
      <c r="Q45" s="9"/>
      <c r="R45" s="314"/>
    </row>
    <row r="46" spans="2:24" x14ac:dyDescent="0.25">
      <c r="B46" s="1143" t="s">
        <v>217</v>
      </c>
      <c r="C46" s="1143"/>
      <c r="D46" s="1143"/>
      <c r="E46" s="1143"/>
      <c r="F46" s="1143"/>
      <c r="G46" s="1151" t="s">
        <v>11</v>
      </c>
      <c r="H46" s="1151"/>
      <c r="I46" s="1151"/>
      <c r="J46" s="210"/>
      <c r="K46" s="308"/>
      <c r="L46" s="210"/>
      <c r="M46" s="279"/>
      <c r="N46" s="9"/>
      <c r="O46" s="9"/>
      <c r="P46" s="1146"/>
      <c r="Q46" s="9"/>
      <c r="R46" s="314"/>
    </row>
    <row r="47" spans="2:24" x14ac:dyDescent="0.25">
      <c r="B47" s="1143" t="s">
        <v>225</v>
      </c>
      <c r="C47" s="1143"/>
      <c r="D47" s="1143"/>
      <c r="E47" s="1143"/>
      <c r="F47" s="1143"/>
      <c r="G47" s="1151" t="s">
        <v>194</v>
      </c>
      <c r="H47" s="1151"/>
      <c r="I47" s="1151"/>
      <c r="J47" s="210"/>
      <c r="K47" s="308"/>
      <c r="L47" s="210"/>
      <c r="M47" s="279"/>
      <c r="N47" s="9"/>
      <c r="O47" s="9"/>
      <c r="P47" s="1146"/>
      <c r="Q47" s="9"/>
      <c r="R47" s="314"/>
    </row>
    <row r="48" spans="2:24" x14ac:dyDescent="0.25">
      <c r="B48" s="1143" t="s">
        <v>224</v>
      </c>
      <c r="C48" s="1143"/>
      <c r="D48" s="1143"/>
      <c r="E48" s="1143"/>
      <c r="F48" s="1143"/>
      <c r="G48" s="1151" t="s">
        <v>194</v>
      </c>
      <c r="H48" s="1151"/>
      <c r="I48" s="1151"/>
      <c r="J48" s="210"/>
      <c r="K48" s="308"/>
      <c r="L48" s="210"/>
      <c r="M48" s="279"/>
      <c r="N48" s="16" t="s">
        <v>109</v>
      </c>
      <c r="O48" s="16"/>
      <c r="P48" s="1146"/>
      <c r="Q48" s="9"/>
      <c r="R48" s="16" t="s">
        <v>111</v>
      </c>
    </row>
    <row r="49" spans="2:24" ht="15.6" customHeight="1" thickBot="1" x14ac:dyDescent="0.3">
      <c r="B49" s="1158" t="s">
        <v>115</v>
      </c>
      <c r="C49" s="1158"/>
      <c r="D49" s="1158"/>
      <c r="E49" s="1158"/>
      <c r="F49" s="1158"/>
      <c r="G49" s="1151" t="s">
        <v>11</v>
      </c>
      <c r="H49" s="1151"/>
      <c r="I49" s="1151"/>
      <c r="J49" s="210"/>
      <c r="K49" s="308"/>
      <c r="L49" s="210"/>
      <c r="M49" s="279"/>
      <c r="N49" s="9" t="s">
        <v>110</v>
      </c>
      <c r="O49" s="9"/>
      <c r="P49" s="1147"/>
      <c r="Q49" s="9"/>
      <c r="R49" s="271" t="s">
        <v>68</v>
      </c>
    </row>
    <row r="50" spans="2:24" ht="16.5" thickBot="1" x14ac:dyDescent="0.3">
      <c r="B50" s="8"/>
      <c r="C50" s="1064" t="s">
        <v>114</v>
      </c>
      <c r="D50" s="1064"/>
      <c r="E50" s="1064"/>
      <c r="F50" s="1064"/>
      <c r="G50" s="1064"/>
      <c r="H50" s="1064"/>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4" x14ac:dyDescent="0.25">
      <c r="B51" s="284"/>
      <c r="C51" s="4"/>
      <c r="D51" s="4"/>
      <c r="E51" s="4"/>
      <c r="F51" s="4"/>
      <c r="G51" s="1156" t="s">
        <v>122</v>
      </c>
      <c r="H51" s="1156"/>
      <c r="I51" s="1156"/>
      <c r="J51" s="1156"/>
      <c r="K51" s="1156"/>
      <c r="L51" s="1156"/>
      <c r="M51" s="1156"/>
      <c r="N51" s="1156"/>
      <c r="O51" s="1156"/>
      <c r="P51" s="1156"/>
      <c r="Q51" s="1156"/>
      <c r="R51" s="1156"/>
    </row>
    <row r="52" spans="2:24" ht="4.1500000000000004" customHeight="1" x14ac:dyDescent="0.25">
      <c r="B52" s="535"/>
      <c r="C52" s="1153"/>
      <c r="D52" s="1153"/>
      <c r="E52" s="1153"/>
      <c r="F52" s="1153"/>
      <c r="G52" s="1153"/>
      <c r="H52" s="1153"/>
      <c r="I52" s="1153"/>
      <c r="J52" s="546"/>
      <c r="K52" s="543"/>
      <c r="L52" s="546"/>
      <c r="M52" s="544"/>
      <c r="N52" s="538"/>
      <c r="O52" s="538"/>
      <c r="P52" s="538"/>
      <c r="Q52" s="538"/>
      <c r="R52" s="545"/>
    </row>
    <row r="53" spans="2:24" x14ac:dyDescent="0.25">
      <c r="B53" s="5" t="s">
        <v>34</v>
      </c>
      <c r="C53" s="1064" t="s">
        <v>74</v>
      </c>
      <c r="D53" s="1064"/>
      <c r="E53" s="1064"/>
      <c r="F53" s="1064"/>
      <c r="G53" s="1064"/>
      <c r="H53" s="1064"/>
      <c r="I53" s="1064"/>
      <c r="J53" s="312"/>
      <c r="K53" s="310"/>
      <c r="L53" s="312"/>
      <c r="M53" s="311"/>
      <c r="N53" s="287"/>
      <c r="O53" s="287"/>
      <c r="P53" s="287"/>
      <c r="Q53" s="287"/>
      <c r="R53" s="331"/>
    </row>
    <row r="54" spans="2:24" x14ac:dyDescent="0.25">
      <c r="B54" s="1065"/>
      <c r="C54" s="1065"/>
      <c r="D54" s="1065"/>
      <c r="E54" s="1065"/>
      <c r="F54" s="1065"/>
      <c r="G54" s="1065"/>
      <c r="H54" s="1065"/>
      <c r="I54" s="1065"/>
      <c r="J54" s="1065"/>
      <c r="K54" s="1065"/>
      <c r="L54" s="1065"/>
      <c r="M54" s="1065"/>
      <c r="N54" s="1065"/>
      <c r="O54" s="1065"/>
      <c r="P54" s="1065"/>
      <c r="Q54" s="1065"/>
      <c r="R54" s="1065"/>
    </row>
    <row r="55" spans="2:24" ht="40.9" customHeight="1" x14ac:dyDescent="0.25">
      <c r="B55" s="1065"/>
      <c r="C55" s="1065"/>
      <c r="D55" s="1065"/>
      <c r="E55" s="1065"/>
      <c r="F55" s="1065"/>
      <c r="G55" s="1065"/>
      <c r="H55" s="1065"/>
      <c r="I55" s="1065"/>
      <c r="J55" s="1065"/>
      <c r="K55" s="1065"/>
      <c r="L55" s="1065"/>
      <c r="M55" s="1065"/>
      <c r="N55" s="1065"/>
      <c r="O55" s="1065"/>
      <c r="P55" s="1065"/>
      <c r="Q55" s="1065"/>
      <c r="R55" s="1065"/>
    </row>
    <row r="56" spans="2:24" s="195" customFormat="1" ht="4.1500000000000004" customHeight="1" x14ac:dyDescent="0.25">
      <c r="J56" s="290"/>
      <c r="K56" s="290"/>
      <c r="R56" s="443"/>
      <c r="S56" s="289"/>
      <c r="T56" s="290"/>
      <c r="U56" s="332"/>
      <c r="V56" s="332"/>
      <c r="W56" s="332"/>
      <c r="X56" s="332"/>
    </row>
    <row r="57" spans="2:24" ht="21.6" customHeight="1" x14ac:dyDescent="0.25">
      <c r="B57" s="330" t="s">
        <v>205</v>
      </c>
      <c r="C57" s="1154"/>
      <c r="D57" s="1154"/>
      <c r="E57" s="1154"/>
      <c r="F57" s="1154"/>
      <c r="G57" s="1154"/>
      <c r="H57" s="1154"/>
      <c r="I57" s="1154"/>
      <c r="J57" s="1154"/>
      <c r="K57" s="1154"/>
      <c r="L57" s="295"/>
      <c r="M57" s="295"/>
      <c r="N57" s="295"/>
      <c r="O57" s="295"/>
      <c r="P57" s="295"/>
      <c r="Q57" s="295"/>
      <c r="R57" s="295"/>
    </row>
    <row r="58" spans="2:24" ht="18" customHeight="1" x14ac:dyDescent="0.25">
      <c r="B58" s="330" t="s">
        <v>3</v>
      </c>
      <c r="C58" s="1155"/>
      <c r="D58" s="1155"/>
      <c r="E58" s="1155"/>
      <c r="F58" s="1155"/>
      <c r="G58" s="1155"/>
      <c r="H58" s="16"/>
      <c r="I58" s="296" t="s">
        <v>103</v>
      </c>
      <c r="J58" s="371">
        <f>Input!$C$9</f>
        <v>2023</v>
      </c>
      <c r="K58" s="296" t="s">
        <v>103</v>
      </c>
      <c r="L58" s="6">
        <f>J58-1</f>
        <v>2022</v>
      </c>
      <c r="M58" s="4"/>
      <c r="P58" s="175"/>
      <c r="Q58" s="175"/>
    </row>
    <row r="59" spans="2:24"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4" x14ac:dyDescent="0.25">
      <c r="B60" s="1143" t="s">
        <v>221</v>
      </c>
      <c r="C60" s="1143"/>
      <c r="D60" s="1143"/>
      <c r="E60" s="1143"/>
      <c r="F60" s="1143"/>
      <c r="G60" s="1151" t="s">
        <v>194</v>
      </c>
      <c r="H60" s="1151"/>
      <c r="I60" s="1151"/>
      <c r="J60" s="209"/>
      <c r="K60" s="308"/>
      <c r="L60" s="209"/>
      <c r="M60" s="279"/>
      <c r="N60" s="9"/>
      <c r="O60" s="9"/>
      <c r="P60" s="1146" t="s">
        <v>265</v>
      </c>
      <c r="Q60" s="9"/>
      <c r="R60" s="314"/>
    </row>
    <row r="61" spans="2:24" x14ac:dyDescent="0.25">
      <c r="B61" s="1143" t="s">
        <v>215</v>
      </c>
      <c r="C61" s="1143"/>
      <c r="D61" s="1143"/>
      <c r="E61" s="1143"/>
      <c r="F61" s="1143"/>
      <c r="G61" s="1151" t="s">
        <v>11</v>
      </c>
      <c r="H61" s="1151"/>
      <c r="I61" s="1151"/>
      <c r="J61" s="210"/>
      <c r="K61" s="308"/>
      <c r="L61" s="210"/>
      <c r="M61" s="279"/>
      <c r="N61" s="9"/>
      <c r="O61" s="9"/>
      <c r="P61" s="1146"/>
      <c r="Q61" s="9"/>
      <c r="R61" s="314"/>
    </row>
    <row r="62" spans="2:24" x14ac:dyDescent="0.25">
      <c r="B62" s="1143" t="s">
        <v>222</v>
      </c>
      <c r="C62" s="1131"/>
      <c r="D62" s="1131"/>
      <c r="E62" s="1131"/>
      <c r="F62" s="1131"/>
      <c r="G62" s="1151" t="s">
        <v>11</v>
      </c>
      <c r="H62" s="1151"/>
      <c r="I62" s="1151"/>
      <c r="J62" s="210"/>
      <c r="K62" s="308"/>
      <c r="L62" s="210"/>
      <c r="M62" s="279"/>
      <c r="N62" s="9"/>
      <c r="O62" s="9"/>
      <c r="P62" s="1146"/>
      <c r="Q62" s="9"/>
      <c r="R62" s="314"/>
    </row>
    <row r="63" spans="2:24" x14ac:dyDescent="0.25">
      <c r="B63" s="1143" t="s">
        <v>217</v>
      </c>
      <c r="C63" s="1143"/>
      <c r="D63" s="1143"/>
      <c r="E63" s="1143"/>
      <c r="F63" s="1143"/>
      <c r="G63" s="1151" t="s">
        <v>11</v>
      </c>
      <c r="H63" s="1151"/>
      <c r="I63" s="1151"/>
      <c r="J63" s="210"/>
      <c r="K63" s="308"/>
      <c r="L63" s="210"/>
      <c r="M63" s="279"/>
      <c r="N63" s="9"/>
      <c r="O63" s="9"/>
      <c r="P63" s="1146"/>
      <c r="Q63" s="9"/>
      <c r="R63" s="314"/>
    </row>
    <row r="64" spans="2:24" x14ac:dyDescent="0.25">
      <c r="B64" s="1143" t="s">
        <v>225</v>
      </c>
      <c r="C64" s="1143"/>
      <c r="D64" s="1143"/>
      <c r="E64" s="1143"/>
      <c r="F64" s="1143"/>
      <c r="G64" s="1151" t="s">
        <v>194</v>
      </c>
      <c r="H64" s="1151"/>
      <c r="I64" s="1151"/>
      <c r="J64" s="210"/>
      <c r="K64" s="308"/>
      <c r="L64" s="210"/>
      <c r="M64" s="279"/>
      <c r="N64" s="9"/>
      <c r="O64" s="9"/>
      <c r="P64" s="1146"/>
      <c r="Q64" s="9"/>
      <c r="R64" s="314"/>
    </row>
    <row r="65" spans="1:24" x14ac:dyDescent="0.25">
      <c r="B65" s="1143" t="s">
        <v>224</v>
      </c>
      <c r="C65" s="1143"/>
      <c r="D65" s="1143"/>
      <c r="E65" s="1143"/>
      <c r="F65" s="1143"/>
      <c r="G65" s="1151" t="s">
        <v>194</v>
      </c>
      <c r="H65" s="1151"/>
      <c r="I65" s="1151"/>
      <c r="J65" s="210"/>
      <c r="K65" s="308"/>
      <c r="L65" s="210"/>
      <c r="M65" s="279"/>
      <c r="N65" s="16" t="s">
        <v>109</v>
      </c>
      <c r="O65" s="16"/>
      <c r="P65" s="1146"/>
      <c r="Q65" s="9"/>
      <c r="R65" s="16" t="s">
        <v>111</v>
      </c>
    </row>
    <row r="66" spans="1:24" ht="15.6" customHeight="1" thickBot="1" x14ac:dyDescent="0.3">
      <c r="B66" s="1158" t="s">
        <v>115</v>
      </c>
      <c r="C66" s="1158"/>
      <c r="D66" s="1158"/>
      <c r="E66" s="1158"/>
      <c r="F66" s="1158"/>
      <c r="G66" s="1151" t="s">
        <v>11</v>
      </c>
      <c r="H66" s="1151"/>
      <c r="I66" s="1151"/>
      <c r="J66" s="210"/>
      <c r="K66" s="308"/>
      <c r="L66" s="210"/>
      <c r="M66" s="279"/>
      <c r="N66" s="9" t="s">
        <v>110</v>
      </c>
      <c r="O66" s="9"/>
      <c r="P66" s="1147"/>
      <c r="Q66" s="9"/>
      <c r="R66" s="271" t="s">
        <v>68</v>
      </c>
    </row>
    <row r="67" spans="1:24" ht="16.5" thickBot="1" x14ac:dyDescent="0.3">
      <c r="B67" s="8"/>
      <c r="C67" s="1064" t="s">
        <v>114</v>
      </c>
      <c r="D67" s="1064"/>
      <c r="E67" s="1064"/>
      <c r="F67" s="1064"/>
      <c r="G67" s="1064"/>
      <c r="H67" s="1064"/>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4" x14ac:dyDescent="0.25">
      <c r="B68" s="284"/>
      <c r="C68" s="4"/>
      <c r="D68" s="4"/>
      <c r="E68" s="4"/>
      <c r="F68" s="4"/>
      <c r="G68" s="1156" t="s">
        <v>122</v>
      </c>
      <c r="H68" s="1156"/>
      <c r="I68" s="1156"/>
      <c r="J68" s="1156"/>
      <c r="K68" s="1156"/>
      <c r="L68" s="1156"/>
      <c r="M68" s="1156"/>
      <c r="N68" s="1156"/>
      <c r="O68" s="1156"/>
      <c r="P68" s="1156"/>
      <c r="Q68" s="1156"/>
      <c r="R68" s="1156"/>
    </row>
    <row r="69" spans="1:24" ht="4.1500000000000004" customHeight="1" x14ac:dyDescent="0.25">
      <c r="B69" s="535"/>
      <c r="C69" s="1153"/>
      <c r="D69" s="1153"/>
      <c r="E69" s="1153"/>
      <c r="F69" s="1153"/>
      <c r="G69" s="1153"/>
      <c r="H69" s="1153"/>
      <c r="I69" s="1153"/>
      <c r="J69" s="546"/>
      <c r="K69" s="543"/>
      <c r="L69" s="546"/>
      <c r="M69" s="544"/>
      <c r="N69" s="538"/>
      <c r="O69" s="538"/>
      <c r="P69" s="538"/>
      <c r="Q69" s="538"/>
      <c r="R69" s="545"/>
    </row>
    <row r="70" spans="1:24" x14ac:dyDescent="0.25">
      <c r="B70" s="5" t="s">
        <v>34</v>
      </c>
      <c r="C70" s="1064" t="s">
        <v>74</v>
      </c>
      <c r="D70" s="1064"/>
      <c r="E70" s="1064"/>
      <c r="F70" s="1064"/>
      <c r="G70" s="1064"/>
      <c r="H70" s="1064"/>
      <c r="I70" s="1064"/>
      <c r="J70" s="312"/>
      <c r="K70" s="310"/>
      <c r="L70" s="312"/>
      <c r="M70" s="311"/>
      <c r="N70" s="287"/>
      <c r="O70" s="287"/>
      <c r="P70" s="287"/>
      <c r="Q70" s="287"/>
      <c r="R70" s="331"/>
    </row>
    <row r="71" spans="1:24" x14ac:dyDescent="0.25">
      <c r="B71" s="1065"/>
      <c r="C71" s="1065"/>
      <c r="D71" s="1065"/>
      <c r="E71" s="1065"/>
      <c r="F71" s="1065"/>
      <c r="G71" s="1065"/>
      <c r="H71" s="1065"/>
      <c r="I71" s="1065"/>
      <c r="J71" s="1065"/>
      <c r="K71" s="1065"/>
      <c r="L71" s="1065"/>
      <c r="M71" s="1065"/>
      <c r="N71" s="1065"/>
      <c r="O71" s="1065"/>
      <c r="P71" s="1065"/>
      <c r="Q71" s="1065"/>
      <c r="R71" s="1065"/>
    </row>
    <row r="72" spans="1:24" ht="40.9" customHeight="1" x14ac:dyDescent="0.25">
      <c r="B72" s="1065"/>
      <c r="C72" s="1065"/>
      <c r="D72" s="1065"/>
      <c r="E72" s="1065"/>
      <c r="F72" s="1065"/>
      <c r="G72" s="1065"/>
      <c r="H72" s="1065"/>
      <c r="I72" s="1065"/>
      <c r="J72" s="1065"/>
      <c r="K72" s="1065"/>
      <c r="L72" s="1065"/>
      <c r="M72" s="1065"/>
      <c r="N72" s="1065"/>
      <c r="O72" s="1065"/>
      <c r="P72" s="1065"/>
      <c r="Q72" s="1065"/>
      <c r="R72" s="1065"/>
    </row>
    <row r="73" spans="1:24" s="195" customFormat="1" ht="3.6" customHeight="1" x14ac:dyDescent="0.25">
      <c r="J73" s="290"/>
      <c r="K73" s="290"/>
      <c r="R73" s="443"/>
      <c r="S73" s="289"/>
      <c r="T73" s="290"/>
      <c r="U73" s="332"/>
      <c r="V73" s="332"/>
      <c r="W73" s="332"/>
      <c r="X73" s="332"/>
    </row>
    <row r="74" spans="1:24" ht="19.149999999999999" customHeight="1" x14ac:dyDescent="0.25">
      <c r="B74" s="330" t="s">
        <v>205</v>
      </c>
      <c r="C74" s="1154"/>
      <c r="D74" s="1154"/>
      <c r="E74" s="1154"/>
      <c r="F74" s="1154"/>
      <c r="G74" s="1154"/>
      <c r="H74" s="1154"/>
      <c r="I74" s="1154"/>
      <c r="J74" s="1154"/>
      <c r="K74" s="1154"/>
      <c r="L74" s="295"/>
      <c r="M74" s="295"/>
      <c r="N74" s="295"/>
      <c r="O74" s="295"/>
      <c r="P74" s="295"/>
      <c r="Q74" s="295"/>
      <c r="R74" s="295"/>
    </row>
    <row r="75" spans="1:24" ht="16.149999999999999" customHeight="1" x14ac:dyDescent="0.25">
      <c r="B75" s="330" t="s">
        <v>3</v>
      </c>
      <c r="C75" s="1155"/>
      <c r="D75" s="1155"/>
      <c r="E75" s="1155"/>
      <c r="F75" s="1155"/>
      <c r="G75" s="1155"/>
      <c r="H75" s="16"/>
      <c r="I75" s="296" t="s">
        <v>103</v>
      </c>
      <c r="J75" s="371">
        <f>Input!$C$9</f>
        <v>2023</v>
      </c>
      <c r="K75" s="296" t="s">
        <v>103</v>
      </c>
      <c r="L75" s="6">
        <f>J75-1</f>
        <v>2022</v>
      </c>
      <c r="M75" s="4"/>
      <c r="P75" s="175"/>
      <c r="Q75" s="175"/>
      <c r="S75" s="298"/>
      <c r="T75" s="307"/>
    </row>
    <row r="76" spans="1:24"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4" ht="15" customHeight="1" x14ac:dyDescent="0.25">
      <c r="B77" s="1143" t="s">
        <v>221</v>
      </c>
      <c r="C77" s="1143"/>
      <c r="D77" s="1143"/>
      <c r="E77" s="1143"/>
      <c r="F77" s="1143"/>
      <c r="G77" s="1151" t="s">
        <v>194</v>
      </c>
      <c r="H77" s="1151"/>
      <c r="I77" s="1151"/>
      <c r="J77" s="209"/>
      <c r="K77" s="308"/>
      <c r="L77" s="209"/>
      <c r="M77" s="279"/>
      <c r="N77" s="9"/>
      <c r="O77" s="9"/>
      <c r="P77" s="1146" t="s">
        <v>265</v>
      </c>
      <c r="Q77" s="9"/>
      <c r="R77" s="314"/>
      <c r="S77" s="307"/>
      <c r="T77" s="307"/>
    </row>
    <row r="78" spans="1:24" s="174" customFormat="1" ht="15" x14ac:dyDescent="0.25">
      <c r="A78" s="195"/>
      <c r="B78" s="1143" t="s">
        <v>215</v>
      </c>
      <c r="C78" s="1143"/>
      <c r="D78" s="1143"/>
      <c r="E78" s="1143"/>
      <c r="F78" s="1143"/>
      <c r="G78" s="1151" t="s">
        <v>11</v>
      </c>
      <c r="H78" s="1151"/>
      <c r="I78" s="1151"/>
      <c r="J78" s="210"/>
      <c r="K78" s="308"/>
      <c r="L78" s="210"/>
      <c r="M78" s="279"/>
      <c r="N78" s="9"/>
      <c r="O78" s="9"/>
      <c r="P78" s="1146"/>
      <c r="Q78" s="9"/>
      <c r="R78" s="314"/>
      <c r="S78" s="307"/>
      <c r="T78" s="309"/>
      <c r="U78" s="332"/>
      <c r="V78" s="332"/>
      <c r="W78" s="332"/>
      <c r="X78" s="332"/>
    </row>
    <row r="79" spans="1:24" s="174" customFormat="1" ht="15" x14ac:dyDescent="0.25">
      <c r="A79" s="195"/>
      <c r="B79" s="1143" t="s">
        <v>222</v>
      </c>
      <c r="C79" s="1131"/>
      <c r="D79" s="1131"/>
      <c r="E79" s="1131"/>
      <c r="F79" s="1131"/>
      <c r="G79" s="1151" t="s">
        <v>11</v>
      </c>
      <c r="H79" s="1151"/>
      <c r="I79" s="1151"/>
      <c r="J79" s="210"/>
      <c r="K79" s="308"/>
      <c r="L79" s="210"/>
      <c r="M79" s="279"/>
      <c r="N79" s="9"/>
      <c r="O79" s="9"/>
      <c r="P79" s="1146"/>
      <c r="Q79" s="9"/>
      <c r="R79" s="314"/>
      <c r="S79" s="307"/>
      <c r="T79" s="307"/>
      <c r="U79" s="332"/>
      <c r="V79" s="332"/>
      <c r="W79" s="332"/>
      <c r="X79" s="332"/>
    </row>
    <row r="80" spans="1:24" s="174" customFormat="1" ht="15" x14ac:dyDescent="0.25">
      <c r="A80" s="195"/>
      <c r="B80" s="1143" t="s">
        <v>217</v>
      </c>
      <c r="C80" s="1143"/>
      <c r="D80" s="1143"/>
      <c r="E80" s="1143"/>
      <c r="F80" s="1143"/>
      <c r="G80" s="1151" t="s">
        <v>11</v>
      </c>
      <c r="H80" s="1151"/>
      <c r="I80" s="1151"/>
      <c r="J80" s="210"/>
      <c r="K80" s="308"/>
      <c r="L80" s="210"/>
      <c r="M80" s="279"/>
      <c r="N80" s="9"/>
      <c r="O80" s="9"/>
      <c r="P80" s="1146"/>
      <c r="Q80" s="9"/>
      <c r="R80" s="314"/>
      <c r="S80" s="307"/>
      <c r="T80" s="307"/>
      <c r="U80" s="332"/>
      <c r="V80" s="332"/>
      <c r="W80" s="332"/>
      <c r="X80" s="332"/>
    </row>
    <row r="81" spans="1:24" s="174" customFormat="1" x14ac:dyDescent="0.25">
      <c r="A81" s="195"/>
      <c r="B81" s="1143" t="s">
        <v>225</v>
      </c>
      <c r="C81" s="1143"/>
      <c r="D81" s="1143"/>
      <c r="E81" s="1143"/>
      <c r="F81" s="1143"/>
      <c r="G81" s="1151" t="s">
        <v>194</v>
      </c>
      <c r="H81" s="1151"/>
      <c r="I81" s="1151"/>
      <c r="J81" s="210"/>
      <c r="K81" s="308"/>
      <c r="L81" s="210"/>
      <c r="M81" s="279"/>
      <c r="N81" s="9"/>
      <c r="O81" s="9"/>
      <c r="P81" s="1146"/>
      <c r="Q81" s="9"/>
      <c r="R81" s="314"/>
      <c r="S81" s="299"/>
      <c r="T81" s="290"/>
      <c r="U81" s="332"/>
      <c r="V81" s="332"/>
      <c r="W81" s="332"/>
      <c r="X81" s="332"/>
    </row>
    <row r="82" spans="1:24" s="302" customFormat="1" ht="16.899999999999999" customHeight="1" x14ac:dyDescent="0.25">
      <c r="A82" s="195"/>
      <c r="B82" s="1143" t="s">
        <v>224</v>
      </c>
      <c r="C82" s="1143"/>
      <c r="D82" s="1143"/>
      <c r="E82" s="1143"/>
      <c r="F82" s="1143"/>
      <c r="G82" s="1151" t="s">
        <v>194</v>
      </c>
      <c r="H82" s="1151"/>
      <c r="I82" s="1151"/>
      <c r="J82" s="210"/>
      <c r="K82" s="308"/>
      <c r="L82" s="210"/>
      <c r="M82" s="279"/>
      <c r="N82" s="16" t="s">
        <v>109</v>
      </c>
      <c r="O82" s="16"/>
      <c r="P82" s="1146"/>
      <c r="Q82" s="9"/>
      <c r="R82" s="16" t="s">
        <v>111</v>
      </c>
      <c r="S82" s="289"/>
      <c r="T82" s="290"/>
      <c r="U82" s="332"/>
      <c r="V82" s="332"/>
      <c r="W82" s="332"/>
      <c r="X82" s="332"/>
    </row>
    <row r="83" spans="1:24" s="174" customFormat="1" ht="15" customHeight="1" thickBot="1" x14ac:dyDescent="0.3">
      <c r="A83" s="195"/>
      <c r="B83" s="1158" t="s">
        <v>115</v>
      </c>
      <c r="C83" s="1158"/>
      <c r="D83" s="1158"/>
      <c r="E83" s="1158"/>
      <c r="F83" s="1158"/>
      <c r="G83" s="1151" t="s">
        <v>11</v>
      </c>
      <c r="H83" s="1151"/>
      <c r="I83" s="1151"/>
      <c r="J83" s="210"/>
      <c r="K83" s="308"/>
      <c r="L83" s="210"/>
      <c r="M83" s="279"/>
      <c r="N83" s="9" t="s">
        <v>110</v>
      </c>
      <c r="O83" s="9"/>
      <c r="P83" s="1147"/>
      <c r="Q83" s="9"/>
      <c r="R83" s="271" t="s">
        <v>68</v>
      </c>
      <c r="S83" s="299"/>
      <c r="T83" s="290"/>
      <c r="U83" s="332"/>
      <c r="V83" s="332"/>
      <c r="W83" s="332"/>
      <c r="X83" s="332"/>
    </row>
    <row r="84" spans="1:24" s="174" customFormat="1" ht="15.6" customHeight="1" thickBot="1" x14ac:dyDescent="0.3">
      <c r="A84" s="195"/>
      <c r="B84" s="8"/>
      <c r="C84" s="1064" t="s">
        <v>114</v>
      </c>
      <c r="D84" s="1064"/>
      <c r="E84" s="1064"/>
      <c r="F84" s="1064"/>
      <c r="G84" s="1064"/>
      <c r="H84" s="1064"/>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332"/>
      <c r="V84" s="332"/>
      <c r="W84" s="332"/>
      <c r="X84" s="332"/>
    </row>
    <row r="85" spans="1:24" s="174" customFormat="1" ht="16.899999999999999" customHeight="1" x14ac:dyDescent="0.25">
      <c r="A85" s="195"/>
      <c r="B85" s="284"/>
      <c r="C85" s="4"/>
      <c r="D85" s="4"/>
      <c r="E85" s="4"/>
      <c r="F85" s="4"/>
      <c r="G85" s="1156" t="s">
        <v>122</v>
      </c>
      <c r="H85" s="1156"/>
      <c r="I85" s="1156"/>
      <c r="J85" s="1156"/>
      <c r="K85" s="1156"/>
      <c r="L85" s="1156"/>
      <c r="M85" s="1156"/>
      <c r="N85" s="1156"/>
      <c r="O85" s="1156"/>
      <c r="P85" s="1156"/>
      <c r="Q85" s="1156"/>
      <c r="R85" s="1156"/>
      <c r="S85" s="289"/>
      <c r="T85" s="290"/>
      <c r="U85" s="332"/>
      <c r="V85" s="332"/>
      <c r="W85" s="332"/>
      <c r="X85" s="332"/>
    </row>
    <row r="86" spans="1:24" s="174" customFormat="1" ht="3.6" customHeight="1" x14ac:dyDescent="0.25">
      <c r="A86" s="195"/>
      <c r="B86" s="535"/>
      <c r="C86" s="1153"/>
      <c r="D86" s="1153"/>
      <c r="E86" s="1153"/>
      <c r="F86" s="1153"/>
      <c r="G86" s="1153"/>
      <c r="H86" s="1153"/>
      <c r="I86" s="1153"/>
      <c r="J86" s="546"/>
      <c r="K86" s="543"/>
      <c r="L86" s="546"/>
      <c r="M86" s="544"/>
      <c r="N86" s="538"/>
      <c r="O86" s="538"/>
      <c r="P86" s="538"/>
      <c r="Q86" s="538"/>
      <c r="R86" s="545"/>
      <c r="S86" s="289"/>
      <c r="T86" s="290"/>
      <c r="U86" s="332"/>
      <c r="V86" s="332"/>
      <c r="W86" s="332"/>
      <c r="X86" s="332"/>
    </row>
    <row r="87" spans="1:24" s="174" customFormat="1" ht="12.6" customHeight="1" x14ac:dyDescent="0.25">
      <c r="A87" s="195"/>
      <c r="B87" s="5" t="s">
        <v>34</v>
      </c>
      <c r="C87" s="1064" t="s">
        <v>74</v>
      </c>
      <c r="D87" s="1064"/>
      <c r="E87" s="1064"/>
      <c r="F87" s="1064"/>
      <c r="G87" s="1064"/>
      <c r="H87" s="1064"/>
      <c r="I87" s="1064"/>
      <c r="J87" s="312"/>
      <c r="K87" s="310"/>
      <c r="L87" s="312"/>
      <c r="M87" s="311"/>
      <c r="N87" s="287"/>
      <c r="O87" s="287"/>
      <c r="P87" s="287"/>
      <c r="Q87" s="287"/>
      <c r="R87" s="331"/>
      <c r="S87" s="289"/>
      <c r="T87" s="290"/>
      <c r="U87" s="332"/>
      <c r="V87" s="332"/>
      <c r="W87" s="332"/>
      <c r="X87" s="332"/>
    </row>
    <row r="88" spans="1:24" s="174" customFormat="1" ht="16.899999999999999" customHeight="1" x14ac:dyDescent="0.25">
      <c r="A88" s="195"/>
      <c r="B88" s="1065"/>
      <c r="C88" s="1065"/>
      <c r="D88" s="1065"/>
      <c r="E88" s="1065"/>
      <c r="F88" s="1065"/>
      <c r="G88" s="1065"/>
      <c r="H88" s="1065"/>
      <c r="I88" s="1065"/>
      <c r="J88" s="1065"/>
      <c r="K88" s="1065"/>
      <c r="L88" s="1065"/>
      <c r="M88" s="1065"/>
      <c r="N88" s="1065"/>
      <c r="O88" s="1065"/>
      <c r="P88" s="1065"/>
      <c r="Q88" s="1065"/>
      <c r="R88" s="1065"/>
      <c r="S88" s="289"/>
      <c r="T88" s="290"/>
      <c r="U88" s="332"/>
      <c r="V88" s="332"/>
      <c r="W88" s="332"/>
      <c r="X88" s="332"/>
    </row>
    <row r="89" spans="1:24" s="174" customFormat="1" ht="35.450000000000003" customHeight="1" x14ac:dyDescent="0.25">
      <c r="A89" s="195"/>
      <c r="B89" s="1065"/>
      <c r="C89" s="1065"/>
      <c r="D89" s="1065"/>
      <c r="E89" s="1065"/>
      <c r="F89" s="1065"/>
      <c r="G89" s="1065"/>
      <c r="H89" s="1065"/>
      <c r="I89" s="1065"/>
      <c r="J89" s="1065"/>
      <c r="K89" s="1065"/>
      <c r="L89" s="1065"/>
      <c r="M89" s="1065"/>
      <c r="N89" s="1065"/>
      <c r="O89" s="1065"/>
      <c r="P89" s="1065"/>
      <c r="Q89" s="1065"/>
      <c r="R89" s="1065"/>
      <c r="S89" s="289"/>
      <c r="T89" s="290"/>
      <c r="U89" s="332"/>
      <c r="V89" s="332"/>
      <c r="W89" s="332"/>
      <c r="X89" s="332"/>
    </row>
    <row r="90" spans="1:24" s="195" customFormat="1" ht="5.45" customHeight="1" x14ac:dyDescent="0.25">
      <c r="J90" s="290"/>
      <c r="K90" s="290"/>
      <c r="R90" s="443"/>
      <c r="S90" s="289"/>
      <c r="T90" s="290"/>
      <c r="U90" s="332"/>
      <c r="V90" s="332"/>
      <c r="W90" s="332"/>
      <c r="X90" s="332"/>
    </row>
    <row r="91" spans="1:24" ht="21.6" customHeight="1" x14ac:dyDescent="0.25">
      <c r="B91" s="330" t="s">
        <v>205</v>
      </c>
      <c r="C91" s="1154"/>
      <c r="D91" s="1154"/>
      <c r="E91" s="1154"/>
      <c r="F91" s="1154"/>
      <c r="G91" s="1154"/>
      <c r="H91" s="1154"/>
      <c r="I91" s="1154"/>
      <c r="J91" s="1154"/>
      <c r="K91" s="1154"/>
      <c r="L91" s="295"/>
      <c r="M91" s="295"/>
      <c r="N91" s="295"/>
      <c r="O91" s="295"/>
      <c r="P91" s="295"/>
      <c r="Q91" s="295"/>
      <c r="R91" s="295"/>
    </row>
    <row r="92" spans="1:24" ht="18" customHeight="1" x14ac:dyDescent="0.25">
      <c r="B92" s="330" t="s">
        <v>3</v>
      </c>
      <c r="C92" s="1155"/>
      <c r="D92" s="1155"/>
      <c r="E92" s="1155"/>
      <c r="F92" s="1155"/>
      <c r="G92" s="1155"/>
      <c r="H92" s="16"/>
      <c r="I92" s="296" t="s">
        <v>103</v>
      </c>
      <c r="J92" s="371">
        <f>Input!$C$9</f>
        <v>2023</v>
      </c>
      <c r="K92" s="296" t="s">
        <v>103</v>
      </c>
      <c r="L92" s="6">
        <f>J92-1</f>
        <v>2022</v>
      </c>
      <c r="M92" s="4"/>
      <c r="P92" s="175"/>
      <c r="Q92" s="175"/>
    </row>
    <row r="93" spans="1:24"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4" x14ac:dyDescent="0.25">
      <c r="B94" s="1143" t="s">
        <v>221</v>
      </c>
      <c r="C94" s="1143"/>
      <c r="D94" s="1143"/>
      <c r="E94" s="1143"/>
      <c r="F94" s="1143"/>
      <c r="G94" s="1151" t="s">
        <v>194</v>
      </c>
      <c r="H94" s="1151"/>
      <c r="I94" s="1151"/>
      <c r="J94" s="209"/>
      <c r="K94" s="308"/>
      <c r="L94" s="209"/>
      <c r="M94" s="279"/>
      <c r="N94" s="9"/>
      <c r="O94" s="9"/>
      <c r="P94" s="1146" t="s">
        <v>265</v>
      </c>
      <c r="Q94" s="9"/>
      <c r="R94" s="314"/>
    </row>
    <row r="95" spans="1:24" x14ac:dyDescent="0.25">
      <c r="B95" s="1143" t="s">
        <v>215</v>
      </c>
      <c r="C95" s="1143"/>
      <c r="D95" s="1143"/>
      <c r="E95" s="1143"/>
      <c r="F95" s="1143"/>
      <c r="G95" s="1151" t="s">
        <v>11</v>
      </c>
      <c r="H95" s="1151"/>
      <c r="I95" s="1151"/>
      <c r="J95" s="210"/>
      <c r="K95" s="308"/>
      <c r="L95" s="210"/>
      <c r="M95" s="279"/>
      <c r="N95" s="9"/>
      <c r="O95" s="9"/>
      <c r="P95" s="1146"/>
      <c r="Q95" s="9"/>
      <c r="R95" s="314"/>
    </row>
    <row r="96" spans="1:24" x14ac:dyDescent="0.25">
      <c r="B96" s="1143" t="s">
        <v>222</v>
      </c>
      <c r="C96" s="1131"/>
      <c r="D96" s="1131"/>
      <c r="E96" s="1131"/>
      <c r="F96" s="1131"/>
      <c r="G96" s="1151" t="s">
        <v>11</v>
      </c>
      <c r="H96" s="1151"/>
      <c r="I96" s="1151"/>
      <c r="J96" s="210"/>
      <c r="K96" s="308"/>
      <c r="L96" s="210"/>
      <c r="M96" s="279"/>
      <c r="N96" s="9"/>
      <c r="O96" s="9"/>
      <c r="P96" s="1146"/>
      <c r="Q96" s="9"/>
      <c r="R96" s="314"/>
    </row>
    <row r="97" spans="2:24" x14ac:dyDescent="0.25">
      <c r="B97" s="1143" t="s">
        <v>217</v>
      </c>
      <c r="C97" s="1143"/>
      <c r="D97" s="1143"/>
      <c r="E97" s="1143"/>
      <c r="F97" s="1143"/>
      <c r="G97" s="1151" t="s">
        <v>11</v>
      </c>
      <c r="H97" s="1151"/>
      <c r="I97" s="1151"/>
      <c r="J97" s="210"/>
      <c r="K97" s="308"/>
      <c r="L97" s="210"/>
      <c r="M97" s="279"/>
      <c r="N97" s="9"/>
      <c r="O97" s="9"/>
      <c r="P97" s="1146"/>
      <c r="Q97" s="9"/>
      <c r="R97" s="314"/>
    </row>
    <row r="98" spans="2:24" x14ac:dyDescent="0.25">
      <c r="B98" s="1143" t="s">
        <v>225</v>
      </c>
      <c r="C98" s="1143"/>
      <c r="D98" s="1143"/>
      <c r="E98" s="1143"/>
      <c r="F98" s="1143"/>
      <c r="G98" s="1151" t="s">
        <v>194</v>
      </c>
      <c r="H98" s="1151"/>
      <c r="I98" s="1151"/>
      <c r="J98" s="210"/>
      <c r="K98" s="308"/>
      <c r="L98" s="210"/>
      <c r="M98" s="279"/>
      <c r="N98" s="9"/>
      <c r="O98" s="9"/>
      <c r="P98" s="1146"/>
      <c r="Q98" s="9"/>
      <c r="R98" s="314"/>
    </row>
    <row r="99" spans="2:24" x14ac:dyDescent="0.25">
      <c r="B99" s="1143" t="s">
        <v>224</v>
      </c>
      <c r="C99" s="1143"/>
      <c r="D99" s="1143"/>
      <c r="E99" s="1143"/>
      <c r="F99" s="1143"/>
      <c r="G99" s="1151" t="s">
        <v>194</v>
      </c>
      <c r="H99" s="1151"/>
      <c r="I99" s="1151"/>
      <c r="J99" s="210"/>
      <c r="K99" s="308"/>
      <c r="L99" s="210"/>
      <c r="M99" s="279"/>
      <c r="N99" s="16" t="s">
        <v>109</v>
      </c>
      <c r="O99" s="16"/>
      <c r="P99" s="1146"/>
      <c r="Q99" s="9"/>
      <c r="R99" s="16" t="s">
        <v>111</v>
      </c>
    </row>
    <row r="100" spans="2:24" ht="15.6" customHeight="1" thickBot="1" x14ac:dyDescent="0.3">
      <c r="B100" s="1158" t="s">
        <v>115</v>
      </c>
      <c r="C100" s="1158"/>
      <c r="D100" s="1158"/>
      <c r="E100" s="1158"/>
      <c r="F100" s="1158"/>
      <c r="G100" s="1151" t="s">
        <v>11</v>
      </c>
      <c r="H100" s="1151"/>
      <c r="I100" s="1151"/>
      <c r="J100" s="210"/>
      <c r="K100" s="308"/>
      <c r="L100" s="210"/>
      <c r="M100" s="279"/>
      <c r="N100" s="9" t="s">
        <v>110</v>
      </c>
      <c r="O100" s="9"/>
      <c r="P100" s="1147"/>
      <c r="Q100" s="9"/>
      <c r="R100" s="271" t="s">
        <v>68</v>
      </c>
    </row>
    <row r="101" spans="2:24" ht="16.5" thickBot="1" x14ac:dyDescent="0.3">
      <c r="B101" s="8"/>
      <c r="C101" s="1064" t="s">
        <v>114</v>
      </c>
      <c r="D101" s="1064"/>
      <c r="E101" s="1064"/>
      <c r="F101" s="1064"/>
      <c r="G101" s="1064"/>
      <c r="H101" s="1064"/>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4" x14ac:dyDescent="0.25">
      <c r="B102" s="284"/>
      <c r="C102" s="4"/>
      <c r="D102" s="4"/>
      <c r="E102" s="4"/>
      <c r="F102" s="4"/>
      <c r="G102" s="1156" t="s">
        <v>122</v>
      </c>
      <c r="H102" s="1156"/>
      <c r="I102" s="1156"/>
      <c r="J102" s="1156"/>
      <c r="K102" s="1156"/>
      <c r="L102" s="1156"/>
      <c r="M102" s="1156"/>
      <c r="N102" s="1156"/>
      <c r="O102" s="1156"/>
      <c r="P102" s="1156"/>
      <c r="Q102" s="1156"/>
      <c r="R102" s="1156"/>
    </row>
    <row r="103" spans="2:24" ht="4.1500000000000004" customHeight="1" x14ac:dyDescent="0.25">
      <c r="B103" s="535"/>
      <c r="C103" s="1153"/>
      <c r="D103" s="1153"/>
      <c r="E103" s="1153"/>
      <c r="F103" s="1153"/>
      <c r="G103" s="1153"/>
      <c r="H103" s="1153"/>
      <c r="I103" s="1153"/>
      <c r="J103" s="546"/>
      <c r="K103" s="543"/>
      <c r="L103" s="546"/>
      <c r="M103" s="544"/>
      <c r="N103" s="538"/>
      <c r="O103" s="538"/>
      <c r="P103" s="538"/>
      <c r="Q103" s="538"/>
      <c r="R103" s="545"/>
    </row>
    <row r="104" spans="2:24" x14ac:dyDescent="0.25">
      <c r="B104" s="5" t="s">
        <v>34</v>
      </c>
      <c r="C104" s="1064" t="s">
        <v>74</v>
      </c>
      <c r="D104" s="1064"/>
      <c r="E104" s="1064"/>
      <c r="F104" s="1064"/>
      <c r="G104" s="1064"/>
      <c r="H104" s="1064"/>
      <c r="I104" s="1064"/>
      <c r="J104" s="312"/>
      <c r="K104" s="310"/>
      <c r="L104" s="312"/>
      <c r="M104" s="311"/>
      <c r="N104" s="287"/>
      <c r="O104" s="287"/>
      <c r="P104" s="287"/>
      <c r="Q104" s="287"/>
      <c r="R104" s="331"/>
    </row>
    <row r="105" spans="2:24" x14ac:dyDescent="0.25">
      <c r="B105" s="1065"/>
      <c r="C105" s="1065"/>
      <c r="D105" s="1065"/>
      <c r="E105" s="1065"/>
      <c r="F105" s="1065"/>
      <c r="G105" s="1065"/>
      <c r="H105" s="1065"/>
      <c r="I105" s="1065"/>
      <c r="J105" s="1065"/>
      <c r="K105" s="1065"/>
      <c r="L105" s="1065"/>
      <c r="M105" s="1065"/>
      <c r="N105" s="1065"/>
      <c r="O105" s="1065"/>
      <c r="P105" s="1065"/>
      <c r="Q105" s="1065"/>
      <c r="R105" s="1065"/>
    </row>
    <row r="106" spans="2:24" ht="40.9" customHeight="1" x14ac:dyDescent="0.25">
      <c r="B106" s="1065"/>
      <c r="C106" s="1065"/>
      <c r="D106" s="1065"/>
      <c r="E106" s="1065"/>
      <c r="F106" s="1065"/>
      <c r="G106" s="1065"/>
      <c r="H106" s="1065"/>
      <c r="I106" s="1065"/>
      <c r="J106" s="1065"/>
      <c r="K106" s="1065"/>
      <c r="L106" s="1065"/>
      <c r="M106" s="1065"/>
      <c r="N106" s="1065"/>
      <c r="O106" s="1065"/>
      <c r="P106" s="1065"/>
      <c r="Q106" s="1065"/>
      <c r="R106" s="1065"/>
    </row>
    <row r="107" spans="2:24" s="195" customFormat="1" ht="4.1500000000000004" customHeight="1" x14ac:dyDescent="0.25">
      <c r="J107" s="290"/>
      <c r="K107" s="290"/>
      <c r="R107" s="443"/>
      <c r="S107" s="289"/>
      <c r="T107" s="290"/>
      <c r="U107" s="332"/>
      <c r="V107" s="332"/>
      <c r="W107" s="332"/>
      <c r="X107" s="332"/>
    </row>
    <row r="108" spans="2:24" ht="21.6" customHeight="1" x14ac:dyDescent="0.25">
      <c r="B108" s="330" t="s">
        <v>205</v>
      </c>
      <c r="C108" s="1154"/>
      <c r="D108" s="1154"/>
      <c r="E108" s="1154"/>
      <c r="F108" s="1154"/>
      <c r="G108" s="1154"/>
      <c r="H108" s="1154"/>
      <c r="I108" s="1154"/>
      <c r="J108" s="1154"/>
      <c r="K108" s="1154"/>
      <c r="L108" s="295"/>
      <c r="M108" s="295"/>
      <c r="N108" s="295"/>
      <c r="O108" s="295"/>
      <c r="P108" s="295"/>
      <c r="Q108" s="295"/>
      <c r="R108" s="295"/>
    </row>
    <row r="109" spans="2:24" ht="18" customHeight="1" x14ac:dyDescent="0.25">
      <c r="B109" s="330" t="s">
        <v>3</v>
      </c>
      <c r="C109" s="1155"/>
      <c r="D109" s="1155"/>
      <c r="E109" s="1155"/>
      <c r="F109" s="1155"/>
      <c r="G109" s="1155"/>
      <c r="H109" s="16"/>
      <c r="I109" s="296" t="s">
        <v>103</v>
      </c>
      <c r="J109" s="371">
        <f>Input!$C$9</f>
        <v>2023</v>
      </c>
      <c r="K109" s="296" t="s">
        <v>103</v>
      </c>
      <c r="L109" s="6">
        <f>J109-1</f>
        <v>2022</v>
      </c>
      <c r="M109" s="4"/>
      <c r="P109" s="175"/>
      <c r="Q109" s="175"/>
    </row>
    <row r="110" spans="2:24"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4" x14ac:dyDescent="0.25">
      <c r="B111" s="1143" t="s">
        <v>221</v>
      </c>
      <c r="C111" s="1143"/>
      <c r="D111" s="1143"/>
      <c r="E111" s="1143"/>
      <c r="F111" s="1143"/>
      <c r="G111" s="1151" t="s">
        <v>194</v>
      </c>
      <c r="H111" s="1151"/>
      <c r="I111" s="1151"/>
      <c r="J111" s="209"/>
      <c r="K111" s="308"/>
      <c r="L111" s="209"/>
      <c r="M111" s="279"/>
      <c r="N111" s="9"/>
      <c r="O111" s="9"/>
      <c r="P111" s="1146" t="s">
        <v>265</v>
      </c>
      <c r="Q111" s="9"/>
      <c r="R111" s="314"/>
    </row>
    <row r="112" spans="2:24" x14ac:dyDescent="0.25">
      <c r="B112" s="1143" t="s">
        <v>215</v>
      </c>
      <c r="C112" s="1143"/>
      <c r="D112" s="1143"/>
      <c r="E112" s="1143"/>
      <c r="F112" s="1143"/>
      <c r="G112" s="1151" t="s">
        <v>11</v>
      </c>
      <c r="H112" s="1151"/>
      <c r="I112" s="1151"/>
      <c r="J112" s="210"/>
      <c r="K112" s="308"/>
      <c r="L112" s="210"/>
      <c r="M112" s="279"/>
      <c r="N112" s="9"/>
      <c r="O112" s="9"/>
      <c r="P112" s="1146"/>
      <c r="Q112" s="9"/>
      <c r="R112" s="314"/>
    </row>
    <row r="113" spans="2:24" x14ac:dyDescent="0.25">
      <c r="B113" s="1143" t="s">
        <v>222</v>
      </c>
      <c r="C113" s="1131"/>
      <c r="D113" s="1131"/>
      <c r="E113" s="1131"/>
      <c r="F113" s="1131"/>
      <c r="G113" s="1151" t="s">
        <v>11</v>
      </c>
      <c r="H113" s="1151"/>
      <c r="I113" s="1151"/>
      <c r="J113" s="210"/>
      <c r="K113" s="308"/>
      <c r="L113" s="210"/>
      <c r="M113" s="279"/>
      <c r="N113" s="9"/>
      <c r="O113" s="9"/>
      <c r="P113" s="1146"/>
      <c r="Q113" s="9"/>
      <c r="R113" s="314"/>
    </row>
    <row r="114" spans="2:24" x14ac:dyDescent="0.25">
      <c r="B114" s="1143" t="s">
        <v>217</v>
      </c>
      <c r="C114" s="1143"/>
      <c r="D114" s="1143"/>
      <c r="E114" s="1143"/>
      <c r="F114" s="1143"/>
      <c r="G114" s="1151" t="s">
        <v>11</v>
      </c>
      <c r="H114" s="1151"/>
      <c r="I114" s="1151"/>
      <c r="J114" s="210"/>
      <c r="K114" s="308"/>
      <c r="L114" s="210"/>
      <c r="M114" s="279"/>
      <c r="N114" s="9"/>
      <c r="O114" s="9"/>
      <c r="P114" s="1146"/>
      <c r="Q114" s="9"/>
      <c r="R114" s="314"/>
    </row>
    <row r="115" spans="2:24" x14ac:dyDescent="0.25">
      <c r="B115" s="1143" t="s">
        <v>225</v>
      </c>
      <c r="C115" s="1143"/>
      <c r="D115" s="1143"/>
      <c r="E115" s="1143"/>
      <c r="F115" s="1143"/>
      <c r="G115" s="1151" t="s">
        <v>194</v>
      </c>
      <c r="H115" s="1151"/>
      <c r="I115" s="1151"/>
      <c r="J115" s="210"/>
      <c r="K115" s="308"/>
      <c r="L115" s="210"/>
      <c r="M115" s="279"/>
      <c r="N115" s="9"/>
      <c r="O115" s="9"/>
      <c r="P115" s="1146"/>
      <c r="Q115" s="9"/>
      <c r="R115" s="314"/>
    </row>
    <row r="116" spans="2:24" x14ac:dyDescent="0.25">
      <c r="B116" s="1143" t="s">
        <v>224</v>
      </c>
      <c r="C116" s="1143"/>
      <c r="D116" s="1143"/>
      <c r="E116" s="1143"/>
      <c r="F116" s="1143"/>
      <c r="G116" s="1151" t="s">
        <v>194</v>
      </c>
      <c r="H116" s="1151"/>
      <c r="I116" s="1151"/>
      <c r="J116" s="210"/>
      <c r="K116" s="308"/>
      <c r="L116" s="210"/>
      <c r="M116" s="279"/>
      <c r="N116" s="16" t="s">
        <v>109</v>
      </c>
      <c r="O116" s="16"/>
      <c r="P116" s="1146"/>
      <c r="Q116" s="9"/>
      <c r="R116" s="16" t="s">
        <v>111</v>
      </c>
    </row>
    <row r="117" spans="2:24" ht="15.6" customHeight="1" thickBot="1" x14ac:dyDescent="0.3">
      <c r="B117" s="1158" t="s">
        <v>115</v>
      </c>
      <c r="C117" s="1158"/>
      <c r="D117" s="1158"/>
      <c r="E117" s="1158"/>
      <c r="F117" s="1158"/>
      <c r="G117" s="1151" t="s">
        <v>11</v>
      </c>
      <c r="H117" s="1151"/>
      <c r="I117" s="1151"/>
      <c r="J117" s="210"/>
      <c r="K117" s="308"/>
      <c r="L117" s="210"/>
      <c r="M117" s="279"/>
      <c r="N117" s="9" t="s">
        <v>110</v>
      </c>
      <c r="O117" s="9"/>
      <c r="P117" s="1147"/>
      <c r="Q117" s="9"/>
      <c r="R117" s="271" t="s">
        <v>68</v>
      </c>
    </row>
    <row r="118" spans="2:24" ht="16.5" thickBot="1" x14ac:dyDescent="0.3">
      <c r="B118" s="8"/>
      <c r="C118" s="1064" t="s">
        <v>114</v>
      </c>
      <c r="D118" s="1064"/>
      <c r="E118" s="1064"/>
      <c r="F118" s="1064"/>
      <c r="G118" s="1064"/>
      <c r="H118" s="1064"/>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4" x14ac:dyDescent="0.25">
      <c r="B119" s="284"/>
      <c r="C119" s="4"/>
      <c r="D119" s="4"/>
      <c r="E119" s="4"/>
      <c r="F119" s="4"/>
      <c r="G119" s="1156" t="s">
        <v>122</v>
      </c>
      <c r="H119" s="1156"/>
      <c r="I119" s="1156"/>
      <c r="J119" s="1156"/>
      <c r="K119" s="1156"/>
      <c r="L119" s="1156"/>
      <c r="M119" s="1156"/>
      <c r="N119" s="1156"/>
      <c r="O119" s="1156"/>
      <c r="P119" s="1156"/>
      <c r="Q119" s="1156"/>
      <c r="R119" s="1156"/>
    </row>
    <row r="120" spans="2:24" ht="4.1500000000000004" customHeight="1" x14ac:dyDescent="0.25">
      <c r="B120" s="535"/>
      <c r="C120" s="1153"/>
      <c r="D120" s="1153"/>
      <c r="E120" s="1153"/>
      <c r="F120" s="1153"/>
      <c r="G120" s="1153"/>
      <c r="H120" s="1153"/>
      <c r="I120" s="1153"/>
      <c r="J120" s="546"/>
      <c r="K120" s="543"/>
      <c r="L120" s="546"/>
      <c r="M120" s="544"/>
      <c r="N120" s="538"/>
      <c r="O120" s="538"/>
      <c r="P120" s="538"/>
      <c r="Q120" s="538"/>
      <c r="R120" s="545"/>
    </row>
    <row r="121" spans="2:24" x14ac:dyDescent="0.25">
      <c r="B121" s="5" t="s">
        <v>34</v>
      </c>
      <c r="C121" s="1064" t="s">
        <v>74</v>
      </c>
      <c r="D121" s="1064"/>
      <c r="E121" s="1064"/>
      <c r="F121" s="1064"/>
      <c r="G121" s="1064"/>
      <c r="H121" s="1064"/>
      <c r="I121" s="1064"/>
      <c r="J121" s="312"/>
      <c r="K121" s="310"/>
      <c r="L121" s="312"/>
      <c r="M121" s="311"/>
      <c r="N121" s="287"/>
      <c r="O121" s="287"/>
      <c r="P121" s="287"/>
      <c r="Q121" s="287"/>
      <c r="R121" s="331"/>
    </row>
    <row r="122" spans="2:24" x14ac:dyDescent="0.25">
      <c r="B122" s="1065"/>
      <c r="C122" s="1065"/>
      <c r="D122" s="1065"/>
      <c r="E122" s="1065"/>
      <c r="F122" s="1065"/>
      <c r="G122" s="1065"/>
      <c r="H122" s="1065"/>
      <c r="I122" s="1065"/>
      <c r="J122" s="1065"/>
      <c r="K122" s="1065"/>
      <c r="L122" s="1065"/>
      <c r="M122" s="1065"/>
      <c r="N122" s="1065"/>
      <c r="O122" s="1065"/>
      <c r="P122" s="1065"/>
      <c r="Q122" s="1065"/>
      <c r="R122" s="1065"/>
    </row>
    <row r="123" spans="2:24" ht="40.9" customHeight="1" x14ac:dyDescent="0.25">
      <c r="B123" s="1065"/>
      <c r="C123" s="1065"/>
      <c r="D123" s="1065"/>
      <c r="E123" s="1065"/>
      <c r="F123" s="1065"/>
      <c r="G123" s="1065"/>
      <c r="H123" s="1065"/>
      <c r="I123" s="1065"/>
      <c r="J123" s="1065"/>
      <c r="K123" s="1065"/>
      <c r="L123" s="1065"/>
      <c r="M123" s="1065"/>
      <c r="N123" s="1065"/>
      <c r="O123" s="1065"/>
      <c r="P123" s="1065"/>
      <c r="Q123" s="1065"/>
      <c r="R123" s="1065"/>
    </row>
    <row r="124" spans="2:24" s="195" customFormat="1" ht="5.45" customHeight="1" x14ac:dyDescent="0.25">
      <c r="J124" s="290"/>
      <c r="K124" s="290"/>
      <c r="R124" s="443"/>
      <c r="S124" s="289"/>
      <c r="T124" s="290"/>
      <c r="U124" s="332"/>
      <c r="V124" s="332"/>
      <c r="W124" s="332"/>
      <c r="X124" s="332"/>
    </row>
    <row r="125" spans="2:24" ht="21.6" customHeight="1" x14ac:dyDescent="0.25">
      <c r="B125" s="330" t="s">
        <v>205</v>
      </c>
      <c r="C125" s="1154"/>
      <c r="D125" s="1154"/>
      <c r="E125" s="1154"/>
      <c r="F125" s="1154"/>
      <c r="G125" s="1154"/>
      <c r="H125" s="1154"/>
      <c r="I125" s="1154"/>
      <c r="J125" s="1154"/>
      <c r="K125" s="1154"/>
      <c r="L125" s="295"/>
      <c r="M125" s="295"/>
      <c r="N125" s="295"/>
      <c r="O125" s="295"/>
      <c r="P125" s="295"/>
      <c r="Q125" s="295"/>
      <c r="R125" s="295"/>
    </row>
    <row r="126" spans="2:24" ht="18" customHeight="1" x14ac:dyDescent="0.25">
      <c r="B126" s="330" t="s">
        <v>3</v>
      </c>
      <c r="C126" s="1155"/>
      <c r="D126" s="1155"/>
      <c r="E126" s="1155"/>
      <c r="F126" s="1155"/>
      <c r="G126" s="1155"/>
      <c r="H126" s="16"/>
      <c r="I126" s="296" t="s">
        <v>103</v>
      </c>
      <c r="J126" s="371">
        <f>Input!$C$9</f>
        <v>2023</v>
      </c>
      <c r="K126" s="296" t="s">
        <v>103</v>
      </c>
      <c r="L126" s="6">
        <f>J126-1</f>
        <v>2022</v>
      </c>
      <c r="M126" s="4"/>
      <c r="P126" s="175"/>
      <c r="Q126" s="175"/>
    </row>
    <row r="127" spans="2:24"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4" x14ac:dyDescent="0.25">
      <c r="B128" s="1143" t="s">
        <v>221</v>
      </c>
      <c r="C128" s="1143"/>
      <c r="D128" s="1143"/>
      <c r="E128" s="1143"/>
      <c r="F128" s="1143"/>
      <c r="G128" s="1151" t="s">
        <v>194</v>
      </c>
      <c r="H128" s="1151"/>
      <c r="I128" s="1151"/>
      <c r="J128" s="209"/>
      <c r="K128" s="308"/>
      <c r="L128" s="209"/>
      <c r="M128" s="279"/>
      <c r="N128" s="9"/>
      <c r="O128" s="9"/>
      <c r="P128" s="1146" t="s">
        <v>265</v>
      </c>
      <c r="Q128" s="9"/>
      <c r="R128" s="314"/>
    </row>
    <row r="129" spans="2:24" x14ac:dyDescent="0.25">
      <c r="B129" s="1143" t="s">
        <v>215</v>
      </c>
      <c r="C129" s="1143"/>
      <c r="D129" s="1143"/>
      <c r="E129" s="1143"/>
      <c r="F129" s="1143"/>
      <c r="G129" s="1151" t="s">
        <v>11</v>
      </c>
      <c r="H129" s="1151"/>
      <c r="I129" s="1151"/>
      <c r="J129" s="210"/>
      <c r="K129" s="308"/>
      <c r="L129" s="210"/>
      <c r="M129" s="279"/>
      <c r="N129" s="9"/>
      <c r="O129" s="9"/>
      <c r="P129" s="1146"/>
      <c r="Q129" s="9"/>
      <c r="R129" s="314"/>
    </row>
    <row r="130" spans="2:24" x14ac:dyDescent="0.25">
      <c r="B130" s="1143" t="s">
        <v>222</v>
      </c>
      <c r="C130" s="1131"/>
      <c r="D130" s="1131"/>
      <c r="E130" s="1131"/>
      <c r="F130" s="1131"/>
      <c r="G130" s="1151" t="s">
        <v>11</v>
      </c>
      <c r="H130" s="1151"/>
      <c r="I130" s="1151"/>
      <c r="J130" s="210"/>
      <c r="K130" s="308"/>
      <c r="L130" s="210"/>
      <c r="M130" s="279"/>
      <c r="N130" s="9"/>
      <c r="O130" s="9"/>
      <c r="P130" s="1146"/>
      <c r="Q130" s="9"/>
      <c r="R130" s="314"/>
    </row>
    <row r="131" spans="2:24" x14ac:dyDescent="0.25">
      <c r="B131" s="1143" t="s">
        <v>217</v>
      </c>
      <c r="C131" s="1143"/>
      <c r="D131" s="1143"/>
      <c r="E131" s="1143"/>
      <c r="F131" s="1143"/>
      <c r="G131" s="1151" t="s">
        <v>11</v>
      </c>
      <c r="H131" s="1151"/>
      <c r="I131" s="1151"/>
      <c r="J131" s="210"/>
      <c r="K131" s="308"/>
      <c r="L131" s="210"/>
      <c r="M131" s="279"/>
      <c r="N131" s="9"/>
      <c r="O131" s="9"/>
      <c r="P131" s="1146"/>
      <c r="Q131" s="9"/>
      <c r="R131" s="314"/>
    </row>
    <row r="132" spans="2:24" x14ac:dyDescent="0.25">
      <c r="B132" s="1143" t="s">
        <v>225</v>
      </c>
      <c r="C132" s="1143"/>
      <c r="D132" s="1143"/>
      <c r="E132" s="1143"/>
      <c r="F132" s="1143"/>
      <c r="G132" s="1151" t="s">
        <v>194</v>
      </c>
      <c r="H132" s="1151"/>
      <c r="I132" s="1151"/>
      <c r="J132" s="210"/>
      <c r="K132" s="308"/>
      <c r="L132" s="210"/>
      <c r="M132" s="279"/>
      <c r="N132" s="9"/>
      <c r="O132" s="9"/>
      <c r="P132" s="1146"/>
      <c r="Q132" s="9"/>
      <c r="R132" s="314"/>
    </row>
    <row r="133" spans="2:24" x14ac:dyDescent="0.25">
      <c r="B133" s="1143" t="s">
        <v>224</v>
      </c>
      <c r="C133" s="1143"/>
      <c r="D133" s="1143"/>
      <c r="E133" s="1143"/>
      <c r="F133" s="1143"/>
      <c r="G133" s="1151" t="s">
        <v>194</v>
      </c>
      <c r="H133" s="1151"/>
      <c r="I133" s="1151"/>
      <c r="J133" s="210"/>
      <c r="K133" s="308"/>
      <c r="L133" s="210"/>
      <c r="M133" s="279"/>
      <c r="N133" s="16" t="s">
        <v>109</v>
      </c>
      <c r="O133" s="16"/>
      <c r="P133" s="1146"/>
      <c r="Q133" s="9"/>
      <c r="R133" s="16" t="s">
        <v>111</v>
      </c>
    </row>
    <row r="134" spans="2:24" ht="15.6" customHeight="1" thickBot="1" x14ac:dyDescent="0.3">
      <c r="B134" s="1158" t="s">
        <v>115</v>
      </c>
      <c r="C134" s="1158"/>
      <c r="D134" s="1158"/>
      <c r="E134" s="1158"/>
      <c r="F134" s="1158"/>
      <c r="G134" s="1151" t="s">
        <v>11</v>
      </c>
      <c r="H134" s="1151"/>
      <c r="I134" s="1151"/>
      <c r="J134" s="210"/>
      <c r="K134" s="308"/>
      <c r="L134" s="210"/>
      <c r="M134" s="279"/>
      <c r="N134" s="9" t="s">
        <v>110</v>
      </c>
      <c r="O134" s="9"/>
      <c r="P134" s="1147"/>
      <c r="Q134" s="9"/>
      <c r="R134" s="271" t="s">
        <v>68</v>
      </c>
    </row>
    <row r="135" spans="2:24" ht="16.5" thickBot="1" x14ac:dyDescent="0.3">
      <c r="B135" s="8"/>
      <c r="C135" s="1064" t="s">
        <v>114</v>
      </c>
      <c r="D135" s="1064"/>
      <c r="E135" s="1064"/>
      <c r="F135" s="1064"/>
      <c r="G135" s="1064"/>
      <c r="H135" s="1064"/>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4" x14ac:dyDescent="0.25">
      <c r="B136" s="284"/>
      <c r="C136" s="4"/>
      <c r="D136" s="4"/>
      <c r="E136" s="4"/>
      <c r="F136" s="4"/>
      <c r="G136" s="1156" t="s">
        <v>122</v>
      </c>
      <c r="H136" s="1156"/>
      <c r="I136" s="1156"/>
      <c r="J136" s="1156"/>
      <c r="K136" s="1156"/>
      <c r="L136" s="1156"/>
      <c r="M136" s="1156"/>
      <c r="N136" s="1156"/>
      <c r="O136" s="1156"/>
      <c r="P136" s="1156"/>
      <c r="Q136" s="1156"/>
      <c r="R136" s="1156"/>
    </row>
    <row r="137" spans="2:24" ht="4.1500000000000004" customHeight="1" x14ac:dyDescent="0.25">
      <c r="B137" s="535"/>
      <c r="C137" s="1153"/>
      <c r="D137" s="1153"/>
      <c r="E137" s="1153"/>
      <c r="F137" s="1153"/>
      <c r="G137" s="1153"/>
      <c r="H137" s="1153"/>
      <c r="I137" s="1153"/>
      <c r="J137" s="546"/>
      <c r="K137" s="543"/>
      <c r="L137" s="546"/>
      <c r="M137" s="544"/>
      <c r="N137" s="538"/>
      <c r="O137" s="538"/>
      <c r="P137" s="538"/>
      <c r="Q137" s="538"/>
      <c r="R137" s="545"/>
    </row>
    <row r="138" spans="2:24" x14ac:dyDescent="0.25">
      <c r="B138" s="5" t="s">
        <v>34</v>
      </c>
      <c r="C138" s="1064" t="s">
        <v>74</v>
      </c>
      <c r="D138" s="1064"/>
      <c r="E138" s="1064"/>
      <c r="F138" s="1064"/>
      <c r="G138" s="1064"/>
      <c r="H138" s="1064"/>
      <c r="I138" s="1064"/>
      <c r="J138" s="312"/>
      <c r="K138" s="310"/>
      <c r="L138" s="312"/>
      <c r="M138" s="311"/>
      <c r="N138" s="287"/>
      <c r="O138" s="287"/>
      <c r="P138" s="287"/>
      <c r="Q138" s="287"/>
      <c r="R138" s="331"/>
    </row>
    <row r="139" spans="2:24" x14ac:dyDescent="0.25">
      <c r="B139" s="1065"/>
      <c r="C139" s="1065"/>
      <c r="D139" s="1065"/>
      <c r="E139" s="1065"/>
      <c r="F139" s="1065"/>
      <c r="G139" s="1065"/>
      <c r="H139" s="1065"/>
      <c r="I139" s="1065"/>
      <c r="J139" s="1065"/>
      <c r="K139" s="1065"/>
      <c r="L139" s="1065"/>
      <c r="M139" s="1065"/>
      <c r="N139" s="1065"/>
      <c r="O139" s="1065"/>
      <c r="P139" s="1065"/>
      <c r="Q139" s="1065"/>
      <c r="R139" s="1065"/>
    </row>
    <row r="140" spans="2:24" ht="40.9" customHeight="1" x14ac:dyDescent="0.25">
      <c r="B140" s="1065"/>
      <c r="C140" s="1065"/>
      <c r="D140" s="1065"/>
      <c r="E140" s="1065"/>
      <c r="F140" s="1065"/>
      <c r="G140" s="1065"/>
      <c r="H140" s="1065"/>
      <c r="I140" s="1065"/>
      <c r="J140" s="1065"/>
      <c r="K140" s="1065"/>
      <c r="L140" s="1065"/>
      <c r="M140" s="1065"/>
      <c r="N140" s="1065"/>
      <c r="O140" s="1065"/>
      <c r="P140" s="1065"/>
      <c r="Q140" s="1065"/>
      <c r="R140" s="1065"/>
    </row>
    <row r="141" spans="2:24" s="195" customFormat="1" ht="5.45" customHeight="1" x14ac:dyDescent="0.25">
      <c r="J141" s="290"/>
      <c r="K141" s="290"/>
      <c r="R141" s="443"/>
      <c r="S141" s="289"/>
      <c r="T141" s="290"/>
      <c r="U141" s="332"/>
      <c r="V141" s="332"/>
      <c r="W141" s="332"/>
      <c r="X141" s="332"/>
    </row>
    <row r="142" spans="2:24" ht="21.6" customHeight="1" x14ac:dyDescent="0.25">
      <c r="B142" s="330" t="s">
        <v>205</v>
      </c>
      <c r="C142" s="1154"/>
      <c r="D142" s="1154"/>
      <c r="E142" s="1154"/>
      <c r="F142" s="1154"/>
      <c r="G142" s="1154"/>
      <c r="H142" s="1154"/>
      <c r="I142" s="1154"/>
      <c r="J142" s="1154"/>
      <c r="K142" s="1154"/>
      <c r="L142" s="295"/>
      <c r="M142" s="295"/>
      <c r="N142" s="295"/>
      <c r="O142" s="295"/>
      <c r="P142" s="295"/>
      <c r="Q142" s="295"/>
      <c r="R142" s="295"/>
    </row>
    <row r="143" spans="2:24" ht="18" customHeight="1" x14ac:dyDescent="0.25">
      <c r="B143" s="330" t="s">
        <v>3</v>
      </c>
      <c r="C143" s="1155"/>
      <c r="D143" s="1155"/>
      <c r="E143" s="1155"/>
      <c r="F143" s="1155"/>
      <c r="G143" s="1155"/>
      <c r="H143" s="16"/>
      <c r="I143" s="296" t="s">
        <v>103</v>
      </c>
      <c r="J143" s="371">
        <f>Input!$C$9</f>
        <v>2023</v>
      </c>
      <c r="K143" s="296" t="s">
        <v>103</v>
      </c>
      <c r="L143" s="6">
        <f>J143-1</f>
        <v>2022</v>
      </c>
      <c r="M143" s="4"/>
      <c r="P143" s="175"/>
      <c r="Q143" s="175"/>
    </row>
    <row r="144" spans="2:24"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4" x14ac:dyDescent="0.25">
      <c r="B145" s="1143" t="s">
        <v>221</v>
      </c>
      <c r="C145" s="1143"/>
      <c r="D145" s="1143"/>
      <c r="E145" s="1143"/>
      <c r="F145" s="1143"/>
      <c r="G145" s="1151" t="s">
        <v>194</v>
      </c>
      <c r="H145" s="1151"/>
      <c r="I145" s="1151"/>
      <c r="J145" s="209"/>
      <c r="K145" s="308"/>
      <c r="L145" s="209"/>
      <c r="M145" s="279"/>
      <c r="N145" s="9"/>
      <c r="O145" s="9"/>
      <c r="P145" s="1146" t="s">
        <v>265</v>
      </c>
      <c r="Q145" s="9"/>
      <c r="R145" s="314"/>
    </row>
    <row r="146" spans="2:24" x14ac:dyDescent="0.25">
      <c r="B146" s="1143" t="s">
        <v>215</v>
      </c>
      <c r="C146" s="1143"/>
      <c r="D146" s="1143"/>
      <c r="E146" s="1143"/>
      <c r="F146" s="1143"/>
      <c r="G146" s="1151" t="s">
        <v>11</v>
      </c>
      <c r="H146" s="1151"/>
      <c r="I146" s="1151"/>
      <c r="J146" s="210"/>
      <c r="K146" s="308"/>
      <c r="L146" s="210"/>
      <c r="M146" s="279"/>
      <c r="N146" s="9"/>
      <c r="O146" s="9"/>
      <c r="P146" s="1146"/>
      <c r="Q146" s="9"/>
      <c r="R146" s="314"/>
    </row>
    <row r="147" spans="2:24" x14ac:dyDescent="0.25">
      <c r="B147" s="1143" t="s">
        <v>222</v>
      </c>
      <c r="C147" s="1131"/>
      <c r="D147" s="1131"/>
      <c r="E147" s="1131"/>
      <c r="F147" s="1131"/>
      <c r="G147" s="1151" t="s">
        <v>11</v>
      </c>
      <c r="H147" s="1151"/>
      <c r="I147" s="1151"/>
      <c r="J147" s="210"/>
      <c r="K147" s="308"/>
      <c r="L147" s="210"/>
      <c r="M147" s="279"/>
      <c r="N147" s="9"/>
      <c r="O147" s="9"/>
      <c r="P147" s="1146"/>
      <c r="Q147" s="9"/>
      <c r="R147" s="314"/>
    </row>
    <row r="148" spans="2:24" x14ac:dyDescent="0.25">
      <c r="B148" s="1143" t="s">
        <v>217</v>
      </c>
      <c r="C148" s="1143"/>
      <c r="D148" s="1143"/>
      <c r="E148" s="1143"/>
      <c r="F148" s="1143"/>
      <c r="G148" s="1151" t="s">
        <v>11</v>
      </c>
      <c r="H148" s="1151"/>
      <c r="I148" s="1151"/>
      <c r="J148" s="210"/>
      <c r="K148" s="308"/>
      <c r="L148" s="210"/>
      <c r="M148" s="279"/>
      <c r="N148" s="9"/>
      <c r="O148" s="9"/>
      <c r="P148" s="1146"/>
      <c r="Q148" s="9"/>
      <c r="R148" s="314"/>
    </row>
    <row r="149" spans="2:24" x14ac:dyDescent="0.25">
      <c r="B149" s="1143" t="s">
        <v>225</v>
      </c>
      <c r="C149" s="1143"/>
      <c r="D149" s="1143"/>
      <c r="E149" s="1143"/>
      <c r="F149" s="1143"/>
      <c r="G149" s="1151" t="s">
        <v>194</v>
      </c>
      <c r="H149" s="1151"/>
      <c r="I149" s="1151"/>
      <c r="J149" s="210"/>
      <c r="K149" s="308"/>
      <c r="L149" s="210"/>
      <c r="M149" s="279"/>
      <c r="N149" s="9"/>
      <c r="O149" s="9"/>
      <c r="P149" s="1146"/>
      <c r="Q149" s="9"/>
      <c r="R149" s="314"/>
    </row>
    <row r="150" spans="2:24" x14ac:dyDescent="0.25">
      <c r="B150" s="1143" t="s">
        <v>224</v>
      </c>
      <c r="C150" s="1143"/>
      <c r="D150" s="1143"/>
      <c r="E150" s="1143"/>
      <c r="F150" s="1143"/>
      <c r="G150" s="1151" t="s">
        <v>194</v>
      </c>
      <c r="H150" s="1151"/>
      <c r="I150" s="1151"/>
      <c r="J150" s="210"/>
      <c r="K150" s="308"/>
      <c r="L150" s="210"/>
      <c r="M150" s="279"/>
      <c r="N150" s="16" t="s">
        <v>109</v>
      </c>
      <c r="O150" s="16"/>
      <c r="P150" s="1146"/>
      <c r="Q150" s="9"/>
      <c r="R150" s="16" t="s">
        <v>111</v>
      </c>
    </row>
    <row r="151" spans="2:24" ht="15.6" customHeight="1" thickBot="1" x14ac:dyDescent="0.3">
      <c r="B151" s="1158" t="s">
        <v>115</v>
      </c>
      <c r="C151" s="1158"/>
      <c r="D151" s="1158"/>
      <c r="E151" s="1158"/>
      <c r="F151" s="1158"/>
      <c r="G151" s="1151" t="s">
        <v>11</v>
      </c>
      <c r="H151" s="1151"/>
      <c r="I151" s="1151"/>
      <c r="J151" s="210"/>
      <c r="K151" s="308"/>
      <c r="L151" s="210"/>
      <c r="M151" s="279"/>
      <c r="N151" s="9" t="s">
        <v>110</v>
      </c>
      <c r="O151" s="9"/>
      <c r="P151" s="1147"/>
      <c r="Q151" s="9"/>
      <c r="R151" s="271" t="s">
        <v>68</v>
      </c>
    </row>
    <row r="152" spans="2:24" ht="16.5" thickBot="1" x14ac:dyDescent="0.3">
      <c r="B152" s="8"/>
      <c r="C152" s="1064" t="s">
        <v>114</v>
      </c>
      <c r="D152" s="1064"/>
      <c r="E152" s="1064"/>
      <c r="F152" s="1064"/>
      <c r="G152" s="1064"/>
      <c r="H152" s="1064"/>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4" x14ac:dyDescent="0.25">
      <c r="B153" s="284"/>
      <c r="C153" s="4"/>
      <c r="D153" s="4"/>
      <c r="E153" s="4"/>
      <c r="F153" s="4"/>
      <c r="G153" s="1156" t="s">
        <v>122</v>
      </c>
      <c r="H153" s="1156"/>
      <c r="I153" s="1156"/>
      <c r="J153" s="1156"/>
      <c r="K153" s="1156"/>
      <c r="L153" s="1156"/>
      <c r="M153" s="1156"/>
      <c r="N153" s="1156"/>
      <c r="O153" s="1156"/>
      <c r="P153" s="1156"/>
      <c r="Q153" s="1156"/>
      <c r="R153" s="1156"/>
    </row>
    <row r="154" spans="2:24" ht="4.1500000000000004" customHeight="1" x14ac:dyDescent="0.25">
      <c r="B154" s="535"/>
      <c r="C154" s="1153"/>
      <c r="D154" s="1153"/>
      <c r="E154" s="1153"/>
      <c r="F154" s="1153"/>
      <c r="G154" s="1153"/>
      <c r="H154" s="1153"/>
      <c r="I154" s="1153"/>
      <c r="J154" s="546"/>
      <c r="K154" s="543"/>
      <c r="L154" s="546"/>
      <c r="M154" s="544"/>
      <c r="N154" s="538"/>
      <c r="O154" s="538"/>
      <c r="P154" s="538"/>
      <c r="Q154" s="538"/>
      <c r="R154" s="545"/>
    </row>
    <row r="155" spans="2:24" x14ac:dyDescent="0.25">
      <c r="B155" s="5" t="s">
        <v>34</v>
      </c>
      <c r="C155" s="1064" t="s">
        <v>74</v>
      </c>
      <c r="D155" s="1064"/>
      <c r="E155" s="1064"/>
      <c r="F155" s="1064"/>
      <c r="G155" s="1064"/>
      <c r="H155" s="1064"/>
      <c r="I155" s="1064"/>
      <c r="J155" s="312"/>
      <c r="K155" s="310"/>
      <c r="L155" s="312"/>
      <c r="M155" s="311"/>
      <c r="N155" s="287"/>
      <c r="O155" s="287"/>
      <c r="P155" s="287"/>
      <c r="Q155" s="287"/>
      <c r="R155" s="331"/>
    </row>
    <row r="156" spans="2:24" x14ac:dyDescent="0.25">
      <c r="B156" s="1065"/>
      <c r="C156" s="1065"/>
      <c r="D156" s="1065"/>
      <c r="E156" s="1065"/>
      <c r="F156" s="1065"/>
      <c r="G156" s="1065"/>
      <c r="H156" s="1065"/>
      <c r="I156" s="1065"/>
      <c r="J156" s="1065"/>
      <c r="K156" s="1065"/>
      <c r="L156" s="1065"/>
      <c r="M156" s="1065"/>
      <c r="N156" s="1065"/>
      <c r="O156" s="1065"/>
      <c r="P156" s="1065"/>
      <c r="Q156" s="1065"/>
      <c r="R156" s="1065"/>
    </row>
    <row r="157" spans="2:24" ht="40.9" customHeight="1" x14ac:dyDescent="0.25">
      <c r="B157" s="1065"/>
      <c r="C157" s="1065"/>
      <c r="D157" s="1065"/>
      <c r="E157" s="1065"/>
      <c r="F157" s="1065"/>
      <c r="G157" s="1065"/>
      <c r="H157" s="1065"/>
      <c r="I157" s="1065"/>
      <c r="J157" s="1065"/>
      <c r="K157" s="1065"/>
      <c r="L157" s="1065"/>
      <c r="M157" s="1065"/>
      <c r="N157" s="1065"/>
      <c r="O157" s="1065"/>
      <c r="P157" s="1065"/>
      <c r="Q157" s="1065"/>
      <c r="R157" s="1065"/>
    </row>
    <row r="158" spans="2:24" s="195" customFormat="1" ht="4.1500000000000004" customHeight="1" x14ac:dyDescent="0.25">
      <c r="J158" s="290"/>
      <c r="K158" s="290"/>
      <c r="R158" s="443"/>
      <c r="S158" s="289"/>
      <c r="T158" s="290"/>
      <c r="U158" s="332"/>
      <c r="V158" s="332"/>
      <c r="W158" s="332"/>
      <c r="X158" s="332"/>
    </row>
    <row r="159" spans="2:24" ht="21.6" customHeight="1" x14ac:dyDescent="0.25">
      <c r="B159" s="330" t="s">
        <v>205</v>
      </c>
      <c r="C159" s="1154"/>
      <c r="D159" s="1154"/>
      <c r="E159" s="1154"/>
      <c r="F159" s="1154"/>
      <c r="G159" s="1154"/>
      <c r="H159" s="1154"/>
      <c r="I159" s="1154"/>
      <c r="J159" s="1154"/>
      <c r="K159" s="1154"/>
      <c r="L159" s="295"/>
      <c r="M159" s="295"/>
      <c r="N159" s="295"/>
      <c r="O159" s="295"/>
      <c r="P159" s="295"/>
      <c r="Q159" s="295"/>
      <c r="R159" s="295"/>
    </row>
    <row r="160" spans="2:24" ht="18" customHeight="1" x14ac:dyDescent="0.25">
      <c r="B160" s="330" t="s">
        <v>3</v>
      </c>
      <c r="C160" s="1155"/>
      <c r="D160" s="1155"/>
      <c r="E160" s="1155"/>
      <c r="F160" s="1155"/>
      <c r="G160" s="1155"/>
      <c r="H160" s="16"/>
      <c r="I160" s="296" t="s">
        <v>103</v>
      </c>
      <c r="J160" s="371">
        <f>Input!$C$9</f>
        <v>2023</v>
      </c>
      <c r="K160" s="296" t="s">
        <v>103</v>
      </c>
      <c r="L160" s="6">
        <f>J160-1</f>
        <v>2022</v>
      </c>
      <c r="M160" s="4"/>
      <c r="P160" s="175"/>
      <c r="Q160" s="175"/>
    </row>
    <row r="161" spans="2:24"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4" x14ac:dyDescent="0.25">
      <c r="B162" s="1143" t="s">
        <v>221</v>
      </c>
      <c r="C162" s="1143"/>
      <c r="D162" s="1143"/>
      <c r="E162" s="1143"/>
      <c r="F162" s="1143"/>
      <c r="G162" s="1151" t="s">
        <v>194</v>
      </c>
      <c r="H162" s="1151"/>
      <c r="I162" s="1151"/>
      <c r="J162" s="209"/>
      <c r="K162" s="308"/>
      <c r="L162" s="209"/>
      <c r="M162" s="279"/>
      <c r="N162" s="9"/>
      <c r="O162" s="9"/>
      <c r="P162" s="1146" t="s">
        <v>265</v>
      </c>
      <c r="Q162" s="9"/>
      <c r="R162" s="314"/>
    </row>
    <row r="163" spans="2:24" x14ac:dyDescent="0.25">
      <c r="B163" s="1143" t="s">
        <v>215</v>
      </c>
      <c r="C163" s="1143"/>
      <c r="D163" s="1143"/>
      <c r="E163" s="1143"/>
      <c r="F163" s="1143"/>
      <c r="G163" s="1151" t="s">
        <v>11</v>
      </c>
      <c r="H163" s="1151"/>
      <c r="I163" s="1151"/>
      <c r="J163" s="210"/>
      <c r="K163" s="308"/>
      <c r="L163" s="210"/>
      <c r="M163" s="279"/>
      <c r="N163" s="9"/>
      <c r="O163" s="9"/>
      <c r="P163" s="1146"/>
      <c r="Q163" s="9"/>
      <c r="R163" s="314"/>
    </row>
    <row r="164" spans="2:24" x14ac:dyDescent="0.25">
      <c r="B164" s="1143" t="s">
        <v>222</v>
      </c>
      <c r="C164" s="1131"/>
      <c r="D164" s="1131"/>
      <c r="E164" s="1131"/>
      <c r="F164" s="1131"/>
      <c r="G164" s="1151" t="s">
        <v>11</v>
      </c>
      <c r="H164" s="1151"/>
      <c r="I164" s="1151"/>
      <c r="J164" s="210"/>
      <c r="K164" s="308"/>
      <c r="L164" s="210"/>
      <c r="M164" s="279"/>
      <c r="N164" s="9"/>
      <c r="O164" s="9"/>
      <c r="P164" s="1146"/>
      <c r="Q164" s="9"/>
      <c r="R164" s="314"/>
    </row>
    <row r="165" spans="2:24" x14ac:dyDescent="0.25">
      <c r="B165" s="1143" t="s">
        <v>217</v>
      </c>
      <c r="C165" s="1143"/>
      <c r="D165" s="1143"/>
      <c r="E165" s="1143"/>
      <c r="F165" s="1143"/>
      <c r="G165" s="1151" t="s">
        <v>11</v>
      </c>
      <c r="H165" s="1151"/>
      <c r="I165" s="1151"/>
      <c r="J165" s="210"/>
      <c r="K165" s="308"/>
      <c r="L165" s="210"/>
      <c r="M165" s="279"/>
      <c r="N165" s="9"/>
      <c r="O165" s="9"/>
      <c r="P165" s="1146"/>
      <c r="Q165" s="9"/>
      <c r="R165" s="314"/>
    </row>
    <row r="166" spans="2:24" x14ac:dyDescent="0.25">
      <c r="B166" s="1143" t="s">
        <v>225</v>
      </c>
      <c r="C166" s="1143"/>
      <c r="D166" s="1143"/>
      <c r="E166" s="1143"/>
      <c r="F166" s="1143"/>
      <c r="G166" s="1151" t="s">
        <v>194</v>
      </c>
      <c r="H166" s="1151"/>
      <c r="I166" s="1151"/>
      <c r="J166" s="210"/>
      <c r="K166" s="308"/>
      <c r="L166" s="210"/>
      <c r="M166" s="279"/>
      <c r="N166" s="9"/>
      <c r="O166" s="9"/>
      <c r="P166" s="1146"/>
      <c r="Q166" s="9"/>
      <c r="R166" s="314"/>
    </row>
    <row r="167" spans="2:24" x14ac:dyDescent="0.25">
      <c r="B167" s="1143" t="s">
        <v>224</v>
      </c>
      <c r="C167" s="1143"/>
      <c r="D167" s="1143"/>
      <c r="E167" s="1143"/>
      <c r="F167" s="1143"/>
      <c r="G167" s="1151" t="s">
        <v>194</v>
      </c>
      <c r="H167" s="1151"/>
      <c r="I167" s="1151"/>
      <c r="J167" s="210"/>
      <c r="K167" s="308"/>
      <c r="L167" s="210"/>
      <c r="M167" s="279"/>
      <c r="N167" s="16" t="s">
        <v>109</v>
      </c>
      <c r="O167" s="16"/>
      <c r="P167" s="1146"/>
      <c r="Q167" s="9"/>
      <c r="R167" s="16" t="s">
        <v>111</v>
      </c>
    </row>
    <row r="168" spans="2:24" ht="15.6" customHeight="1" thickBot="1" x14ac:dyDescent="0.3">
      <c r="B168" s="1158" t="s">
        <v>115</v>
      </c>
      <c r="C168" s="1158"/>
      <c r="D168" s="1158"/>
      <c r="E168" s="1158"/>
      <c r="F168" s="1158"/>
      <c r="G168" s="1151" t="s">
        <v>11</v>
      </c>
      <c r="H168" s="1151"/>
      <c r="I168" s="1151"/>
      <c r="J168" s="210"/>
      <c r="K168" s="308"/>
      <c r="L168" s="210"/>
      <c r="M168" s="279"/>
      <c r="N168" s="9" t="s">
        <v>110</v>
      </c>
      <c r="O168" s="9"/>
      <c r="P168" s="1147"/>
      <c r="Q168" s="9"/>
      <c r="R168" s="271" t="s">
        <v>68</v>
      </c>
    </row>
    <row r="169" spans="2:24" ht="16.5" thickBot="1" x14ac:dyDescent="0.3">
      <c r="B169" s="8"/>
      <c r="C169" s="1064" t="s">
        <v>114</v>
      </c>
      <c r="D169" s="1064"/>
      <c r="E169" s="1064"/>
      <c r="F169" s="1064"/>
      <c r="G169" s="1064"/>
      <c r="H169" s="1064"/>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4" x14ac:dyDescent="0.25">
      <c r="B170" s="284"/>
      <c r="C170" s="4"/>
      <c r="D170" s="4"/>
      <c r="E170" s="4"/>
      <c r="F170" s="4"/>
      <c r="G170" s="1156" t="s">
        <v>122</v>
      </c>
      <c r="H170" s="1156"/>
      <c r="I170" s="1156"/>
      <c r="J170" s="1156"/>
      <c r="K170" s="1156"/>
      <c r="L170" s="1156"/>
      <c r="M170" s="1156"/>
      <c r="N170" s="1156"/>
      <c r="O170" s="1156"/>
      <c r="P170" s="1156"/>
      <c r="Q170" s="1156"/>
      <c r="R170" s="1156"/>
    </row>
    <row r="171" spans="2:24" ht="4.1500000000000004" customHeight="1" x14ac:dyDescent="0.25">
      <c r="B171" s="535"/>
      <c r="C171" s="1153"/>
      <c r="D171" s="1153"/>
      <c r="E171" s="1153"/>
      <c r="F171" s="1153"/>
      <c r="G171" s="1153"/>
      <c r="H171" s="1153"/>
      <c r="I171" s="1153"/>
      <c r="J171" s="546"/>
      <c r="K171" s="543"/>
      <c r="L171" s="546"/>
      <c r="M171" s="544"/>
      <c r="N171" s="538"/>
      <c r="O171" s="538"/>
      <c r="P171" s="538"/>
      <c r="Q171" s="538"/>
      <c r="R171" s="545"/>
    </row>
    <row r="172" spans="2:24" x14ac:dyDescent="0.25">
      <c r="B172" s="5" t="s">
        <v>34</v>
      </c>
      <c r="C172" s="1064" t="s">
        <v>74</v>
      </c>
      <c r="D172" s="1064"/>
      <c r="E172" s="1064"/>
      <c r="F172" s="1064"/>
      <c r="G172" s="1064"/>
      <c r="H172" s="1064"/>
      <c r="I172" s="1064"/>
      <c r="J172" s="312"/>
      <c r="K172" s="310"/>
      <c r="L172" s="312"/>
      <c r="M172" s="311"/>
      <c r="N172" s="287"/>
      <c r="O172" s="287"/>
      <c r="P172" s="287"/>
      <c r="Q172" s="287"/>
      <c r="R172" s="331"/>
    </row>
    <row r="173" spans="2:24" x14ac:dyDescent="0.25">
      <c r="B173" s="1065"/>
      <c r="C173" s="1065"/>
      <c r="D173" s="1065"/>
      <c r="E173" s="1065"/>
      <c r="F173" s="1065"/>
      <c r="G173" s="1065"/>
      <c r="H173" s="1065"/>
      <c r="I173" s="1065"/>
      <c r="J173" s="1065"/>
      <c r="K173" s="1065"/>
      <c r="L173" s="1065"/>
      <c r="M173" s="1065"/>
      <c r="N173" s="1065"/>
      <c r="O173" s="1065"/>
      <c r="P173" s="1065"/>
      <c r="Q173" s="1065"/>
      <c r="R173" s="1065"/>
    </row>
    <row r="174" spans="2:24" ht="40.9" customHeight="1" x14ac:dyDescent="0.25">
      <c r="B174" s="1065"/>
      <c r="C174" s="1065"/>
      <c r="D174" s="1065"/>
      <c r="E174" s="1065"/>
      <c r="F174" s="1065"/>
      <c r="G174" s="1065"/>
      <c r="H174" s="1065"/>
      <c r="I174" s="1065"/>
      <c r="J174" s="1065"/>
      <c r="K174" s="1065"/>
      <c r="L174" s="1065"/>
      <c r="M174" s="1065"/>
      <c r="N174" s="1065"/>
      <c r="O174" s="1065"/>
      <c r="P174" s="1065"/>
      <c r="Q174" s="1065"/>
      <c r="R174" s="1065"/>
    </row>
    <row r="175" spans="2:24"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332"/>
      <c r="V175" s="332"/>
      <c r="W175" s="332"/>
      <c r="X175" s="332"/>
    </row>
    <row r="176" spans="2:24" ht="21.6" customHeight="1" x14ac:dyDescent="0.25">
      <c r="B176" s="330" t="s">
        <v>205</v>
      </c>
      <c r="C176" s="1154"/>
      <c r="D176" s="1154"/>
      <c r="E176" s="1154"/>
      <c r="F176" s="1154"/>
      <c r="G176" s="1154"/>
      <c r="H176" s="1154"/>
      <c r="I176" s="1154"/>
      <c r="J176" s="1154"/>
      <c r="K176" s="1154"/>
      <c r="L176" s="295"/>
      <c r="M176" s="295"/>
      <c r="N176" s="295"/>
      <c r="O176" s="295"/>
      <c r="P176" s="295"/>
      <c r="Q176" s="295"/>
      <c r="R176" s="295"/>
    </row>
    <row r="177" spans="2:24" ht="18" customHeight="1" x14ac:dyDescent="0.25">
      <c r="B177" s="330" t="s">
        <v>3</v>
      </c>
      <c r="C177" s="1155"/>
      <c r="D177" s="1155"/>
      <c r="E177" s="1155"/>
      <c r="F177" s="1155"/>
      <c r="G177" s="1155"/>
      <c r="H177" s="16"/>
      <c r="I177" s="296" t="s">
        <v>103</v>
      </c>
      <c r="J177" s="371">
        <f>Input!$C$9</f>
        <v>2023</v>
      </c>
      <c r="K177" s="296" t="s">
        <v>103</v>
      </c>
      <c r="L177" s="6">
        <f>J177-1</f>
        <v>2022</v>
      </c>
      <c r="M177" s="4"/>
      <c r="P177" s="175"/>
      <c r="Q177" s="175"/>
    </row>
    <row r="178" spans="2:24"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4" x14ac:dyDescent="0.25">
      <c r="B179" s="1143" t="s">
        <v>221</v>
      </c>
      <c r="C179" s="1143"/>
      <c r="D179" s="1143"/>
      <c r="E179" s="1143"/>
      <c r="F179" s="1143"/>
      <c r="G179" s="1151" t="s">
        <v>194</v>
      </c>
      <c r="H179" s="1151"/>
      <c r="I179" s="1151"/>
      <c r="J179" s="209"/>
      <c r="K179" s="308"/>
      <c r="L179" s="209"/>
      <c r="M179" s="279"/>
      <c r="N179" s="9"/>
      <c r="O179" s="9"/>
      <c r="P179" s="1146" t="s">
        <v>265</v>
      </c>
      <c r="Q179" s="9"/>
      <c r="R179" s="314"/>
    </row>
    <row r="180" spans="2:24" x14ac:dyDescent="0.25">
      <c r="B180" s="1143" t="s">
        <v>215</v>
      </c>
      <c r="C180" s="1143"/>
      <c r="D180" s="1143"/>
      <c r="E180" s="1143"/>
      <c r="F180" s="1143"/>
      <c r="G180" s="1151" t="s">
        <v>11</v>
      </c>
      <c r="H180" s="1151"/>
      <c r="I180" s="1151"/>
      <c r="J180" s="210"/>
      <c r="K180" s="308"/>
      <c r="L180" s="210"/>
      <c r="M180" s="279"/>
      <c r="N180" s="9"/>
      <c r="O180" s="9"/>
      <c r="P180" s="1146"/>
      <c r="Q180" s="9"/>
      <c r="R180" s="314"/>
    </row>
    <row r="181" spans="2:24" x14ac:dyDescent="0.25">
      <c r="B181" s="1143" t="s">
        <v>222</v>
      </c>
      <c r="C181" s="1131"/>
      <c r="D181" s="1131"/>
      <c r="E181" s="1131"/>
      <c r="F181" s="1131"/>
      <c r="G181" s="1151" t="s">
        <v>11</v>
      </c>
      <c r="H181" s="1151"/>
      <c r="I181" s="1151"/>
      <c r="J181" s="210"/>
      <c r="K181" s="308"/>
      <c r="L181" s="210"/>
      <c r="M181" s="279"/>
      <c r="N181" s="9"/>
      <c r="O181" s="9"/>
      <c r="P181" s="1146"/>
      <c r="Q181" s="9"/>
      <c r="R181" s="314"/>
    </row>
    <row r="182" spans="2:24" x14ac:dyDescent="0.25">
      <c r="B182" s="1143" t="s">
        <v>217</v>
      </c>
      <c r="C182" s="1143"/>
      <c r="D182" s="1143"/>
      <c r="E182" s="1143"/>
      <c r="F182" s="1143"/>
      <c r="G182" s="1151" t="s">
        <v>11</v>
      </c>
      <c r="H182" s="1151"/>
      <c r="I182" s="1151"/>
      <c r="J182" s="210"/>
      <c r="K182" s="308"/>
      <c r="L182" s="210"/>
      <c r="M182" s="279"/>
      <c r="N182" s="9"/>
      <c r="O182" s="9"/>
      <c r="P182" s="1146"/>
      <c r="Q182" s="9"/>
      <c r="R182" s="314"/>
    </row>
    <row r="183" spans="2:24" x14ac:dyDescent="0.25">
      <c r="B183" s="1143" t="s">
        <v>225</v>
      </c>
      <c r="C183" s="1143"/>
      <c r="D183" s="1143"/>
      <c r="E183" s="1143"/>
      <c r="F183" s="1143"/>
      <c r="G183" s="1151" t="s">
        <v>194</v>
      </c>
      <c r="H183" s="1151"/>
      <c r="I183" s="1151"/>
      <c r="J183" s="210"/>
      <c r="K183" s="308"/>
      <c r="L183" s="210"/>
      <c r="M183" s="279"/>
      <c r="N183" s="9"/>
      <c r="O183" s="9"/>
      <c r="P183" s="1146"/>
      <c r="Q183" s="9"/>
      <c r="R183" s="314"/>
    </row>
    <row r="184" spans="2:24" x14ac:dyDescent="0.25">
      <c r="B184" s="1143" t="s">
        <v>224</v>
      </c>
      <c r="C184" s="1143"/>
      <c r="D184" s="1143"/>
      <c r="E184" s="1143"/>
      <c r="F184" s="1143"/>
      <c r="G184" s="1151" t="s">
        <v>194</v>
      </c>
      <c r="H184" s="1151"/>
      <c r="I184" s="1151"/>
      <c r="J184" s="210"/>
      <c r="K184" s="308"/>
      <c r="L184" s="210"/>
      <c r="M184" s="279"/>
      <c r="N184" s="16" t="s">
        <v>109</v>
      </c>
      <c r="O184" s="16"/>
      <c r="P184" s="1146"/>
      <c r="Q184" s="9"/>
      <c r="R184" s="16" t="s">
        <v>111</v>
      </c>
    </row>
    <row r="185" spans="2:24" ht="15.6" customHeight="1" thickBot="1" x14ac:dyDescent="0.3">
      <c r="B185" s="1158" t="s">
        <v>115</v>
      </c>
      <c r="C185" s="1158"/>
      <c r="D185" s="1158"/>
      <c r="E185" s="1158"/>
      <c r="F185" s="1158"/>
      <c r="G185" s="1151" t="s">
        <v>11</v>
      </c>
      <c r="H185" s="1151"/>
      <c r="I185" s="1151"/>
      <c r="J185" s="210"/>
      <c r="K185" s="308"/>
      <c r="L185" s="210"/>
      <c r="M185" s="279"/>
      <c r="N185" s="9" t="s">
        <v>110</v>
      </c>
      <c r="O185" s="9"/>
      <c r="P185" s="1147"/>
      <c r="Q185" s="9"/>
      <c r="R185" s="271" t="s">
        <v>68</v>
      </c>
    </row>
    <row r="186" spans="2:24" ht="16.5" thickBot="1" x14ac:dyDescent="0.3">
      <c r="B186" s="8"/>
      <c r="C186" s="1064" t="s">
        <v>114</v>
      </c>
      <c r="D186" s="1064"/>
      <c r="E186" s="1064"/>
      <c r="F186" s="1064"/>
      <c r="G186" s="1064"/>
      <c r="H186" s="1064"/>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4" x14ac:dyDescent="0.25">
      <c r="B187" s="284"/>
      <c r="C187" s="4"/>
      <c r="D187" s="4"/>
      <c r="E187" s="4"/>
      <c r="F187" s="4"/>
      <c r="G187" s="1156" t="s">
        <v>122</v>
      </c>
      <c r="H187" s="1156"/>
      <c r="I187" s="1156"/>
      <c r="J187" s="1156"/>
      <c r="K187" s="1156"/>
      <c r="L187" s="1156"/>
      <c r="M187" s="1156"/>
      <c r="N187" s="1156"/>
      <c r="O187" s="1156"/>
      <c r="P187" s="1156"/>
      <c r="Q187" s="1156"/>
      <c r="R187" s="1156"/>
    </row>
    <row r="188" spans="2:24" ht="4.1500000000000004" customHeight="1" x14ac:dyDescent="0.25">
      <c r="B188" s="535"/>
      <c r="C188" s="1153"/>
      <c r="D188" s="1153"/>
      <c r="E188" s="1153"/>
      <c r="F188" s="1153"/>
      <c r="G188" s="1153"/>
      <c r="H188" s="1153"/>
      <c r="I188" s="1153"/>
      <c r="J188" s="546"/>
      <c r="K188" s="543"/>
      <c r="L188" s="546"/>
      <c r="M188" s="544"/>
      <c r="N188" s="538"/>
      <c r="O188" s="538"/>
      <c r="P188" s="538"/>
      <c r="Q188" s="538"/>
      <c r="R188" s="545"/>
    </row>
    <row r="189" spans="2:24" x14ac:dyDescent="0.25">
      <c r="B189" s="5" t="s">
        <v>34</v>
      </c>
      <c r="C189" s="1064" t="s">
        <v>74</v>
      </c>
      <c r="D189" s="1064"/>
      <c r="E189" s="1064"/>
      <c r="F189" s="1064"/>
      <c r="G189" s="1064"/>
      <c r="H189" s="1064"/>
      <c r="I189" s="1064"/>
      <c r="J189" s="312"/>
      <c r="K189" s="310"/>
      <c r="L189" s="312"/>
      <c r="M189" s="311"/>
      <c r="N189" s="287"/>
      <c r="O189" s="287"/>
      <c r="P189" s="287"/>
      <c r="Q189" s="287"/>
      <c r="R189" s="331"/>
    </row>
    <row r="190" spans="2:24" x14ac:dyDescent="0.25">
      <c r="B190" s="1065"/>
      <c r="C190" s="1065"/>
      <c r="D190" s="1065"/>
      <c r="E190" s="1065"/>
      <c r="F190" s="1065"/>
      <c r="G190" s="1065"/>
      <c r="H190" s="1065"/>
      <c r="I190" s="1065"/>
      <c r="J190" s="1065"/>
      <c r="K190" s="1065"/>
      <c r="L190" s="1065"/>
      <c r="M190" s="1065"/>
      <c r="N190" s="1065"/>
      <c r="O190" s="1065"/>
      <c r="P190" s="1065"/>
      <c r="Q190" s="1065"/>
      <c r="R190" s="1065"/>
    </row>
    <row r="191" spans="2:24" ht="40.9" customHeight="1" x14ac:dyDescent="0.25">
      <c r="B191" s="1065"/>
      <c r="C191" s="1065"/>
      <c r="D191" s="1065"/>
      <c r="E191" s="1065"/>
      <c r="F191" s="1065"/>
      <c r="G191" s="1065"/>
      <c r="H191" s="1065"/>
      <c r="I191" s="1065"/>
      <c r="J191" s="1065"/>
      <c r="K191" s="1065"/>
      <c r="L191" s="1065"/>
      <c r="M191" s="1065"/>
      <c r="N191" s="1065"/>
      <c r="O191" s="1065"/>
      <c r="P191" s="1065"/>
      <c r="Q191" s="1065"/>
      <c r="R191" s="1065"/>
    </row>
    <row r="192" spans="2:24"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332"/>
      <c r="V192" s="332"/>
      <c r="W192" s="332"/>
      <c r="X192" s="332"/>
    </row>
    <row r="193" spans="2:18" ht="21.6" customHeight="1" x14ac:dyDescent="0.25">
      <c r="B193" s="330" t="s">
        <v>205</v>
      </c>
      <c r="C193" s="1154"/>
      <c r="D193" s="1154"/>
      <c r="E193" s="1154"/>
      <c r="F193" s="1154"/>
      <c r="G193" s="1154"/>
      <c r="H193" s="1154"/>
      <c r="I193" s="1154"/>
      <c r="J193" s="1154"/>
      <c r="K193" s="1154"/>
      <c r="L193" s="295"/>
      <c r="M193" s="295"/>
      <c r="N193" s="295"/>
      <c r="O193" s="295"/>
      <c r="P193" s="295"/>
      <c r="Q193" s="295"/>
      <c r="R193" s="295"/>
    </row>
    <row r="194" spans="2:18" ht="18" customHeight="1" x14ac:dyDescent="0.25">
      <c r="B194" s="330" t="s">
        <v>3</v>
      </c>
      <c r="C194" s="1155"/>
      <c r="D194" s="1155"/>
      <c r="E194" s="1155"/>
      <c r="F194" s="1155"/>
      <c r="G194" s="1155"/>
      <c r="H194" s="16"/>
      <c r="I194" s="296" t="s">
        <v>103</v>
      </c>
      <c r="J194" s="371">
        <f>Input!$C$9</f>
        <v>2023</v>
      </c>
      <c r="K194" s="296" t="s">
        <v>103</v>
      </c>
      <c r="L194" s="6">
        <f>J194-1</f>
        <v>2022</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3" t="s">
        <v>221</v>
      </c>
      <c r="C196" s="1143"/>
      <c r="D196" s="1143"/>
      <c r="E196" s="1143"/>
      <c r="F196" s="1143"/>
      <c r="G196" s="1151" t="s">
        <v>194</v>
      </c>
      <c r="H196" s="1151"/>
      <c r="I196" s="1151"/>
      <c r="J196" s="209"/>
      <c r="K196" s="308"/>
      <c r="L196" s="209"/>
      <c r="M196" s="279"/>
      <c r="N196" s="9"/>
      <c r="O196" s="9"/>
      <c r="P196" s="1146" t="s">
        <v>265</v>
      </c>
      <c r="Q196" s="9"/>
      <c r="R196" s="314"/>
    </row>
    <row r="197" spans="2:18" x14ac:dyDescent="0.25">
      <c r="B197" s="1143" t="s">
        <v>215</v>
      </c>
      <c r="C197" s="1143"/>
      <c r="D197" s="1143"/>
      <c r="E197" s="1143"/>
      <c r="F197" s="1143"/>
      <c r="G197" s="1151" t="s">
        <v>11</v>
      </c>
      <c r="H197" s="1151"/>
      <c r="I197" s="1151"/>
      <c r="J197" s="210"/>
      <c r="K197" s="308"/>
      <c r="L197" s="210"/>
      <c r="M197" s="279"/>
      <c r="N197" s="9"/>
      <c r="O197" s="9"/>
      <c r="P197" s="1146"/>
      <c r="Q197" s="9"/>
      <c r="R197" s="314"/>
    </row>
    <row r="198" spans="2:18" x14ac:dyDescent="0.25">
      <c r="B198" s="1143" t="s">
        <v>222</v>
      </c>
      <c r="C198" s="1131"/>
      <c r="D198" s="1131"/>
      <c r="E198" s="1131"/>
      <c r="F198" s="1131"/>
      <c r="G198" s="1151" t="s">
        <v>11</v>
      </c>
      <c r="H198" s="1151"/>
      <c r="I198" s="1151"/>
      <c r="J198" s="210"/>
      <c r="K198" s="308"/>
      <c r="L198" s="210"/>
      <c r="M198" s="279"/>
      <c r="N198" s="9"/>
      <c r="O198" s="9"/>
      <c r="P198" s="1146"/>
      <c r="Q198" s="9"/>
      <c r="R198" s="314"/>
    </row>
    <row r="199" spans="2:18" x14ac:dyDescent="0.25">
      <c r="B199" s="1143" t="s">
        <v>217</v>
      </c>
      <c r="C199" s="1143"/>
      <c r="D199" s="1143"/>
      <c r="E199" s="1143"/>
      <c r="F199" s="1143"/>
      <c r="G199" s="1151" t="s">
        <v>11</v>
      </c>
      <c r="H199" s="1151"/>
      <c r="I199" s="1151"/>
      <c r="J199" s="210"/>
      <c r="K199" s="308"/>
      <c r="L199" s="210"/>
      <c r="M199" s="279"/>
      <c r="N199" s="9"/>
      <c r="O199" s="9"/>
      <c r="P199" s="1146"/>
      <c r="Q199" s="9"/>
      <c r="R199" s="314"/>
    </row>
    <row r="200" spans="2:18" x14ac:dyDescent="0.25">
      <c r="B200" s="1143" t="s">
        <v>225</v>
      </c>
      <c r="C200" s="1143"/>
      <c r="D200" s="1143"/>
      <c r="E200" s="1143"/>
      <c r="F200" s="1143"/>
      <c r="G200" s="1151" t="s">
        <v>194</v>
      </c>
      <c r="H200" s="1151"/>
      <c r="I200" s="1151"/>
      <c r="J200" s="210"/>
      <c r="K200" s="308"/>
      <c r="L200" s="210"/>
      <c r="M200" s="279"/>
      <c r="N200" s="9"/>
      <c r="O200" s="9"/>
      <c r="P200" s="1146"/>
      <c r="Q200" s="9"/>
      <c r="R200" s="314"/>
    </row>
    <row r="201" spans="2:18" x14ac:dyDescent="0.25">
      <c r="B201" s="1143" t="s">
        <v>224</v>
      </c>
      <c r="C201" s="1143"/>
      <c r="D201" s="1143"/>
      <c r="E201" s="1143"/>
      <c r="F201" s="1143"/>
      <c r="G201" s="1151" t="s">
        <v>194</v>
      </c>
      <c r="H201" s="1151"/>
      <c r="I201" s="1151"/>
      <c r="J201" s="210"/>
      <c r="K201" s="308"/>
      <c r="L201" s="210"/>
      <c r="M201" s="279"/>
      <c r="N201" s="16" t="s">
        <v>109</v>
      </c>
      <c r="O201" s="16"/>
      <c r="P201" s="1146"/>
      <c r="Q201" s="9"/>
      <c r="R201" s="16" t="s">
        <v>111</v>
      </c>
    </row>
    <row r="202" spans="2:18" ht="15.6" customHeight="1" thickBot="1" x14ac:dyDescent="0.3">
      <c r="B202" s="1158" t="s">
        <v>115</v>
      </c>
      <c r="C202" s="1158"/>
      <c r="D202" s="1158"/>
      <c r="E202" s="1158"/>
      <c r="F202" s="1158"/>
      <c r="G202" s="1151" t="s">
        <v>11</v>
      </c>
      <c r="H202" s="1151"/>
      <c r="I202" s="1151"/>
      <c r="J202" s="210"/>
      <c r="K202" s="308"/>
      <c r="L202" s="210"/>
      <c r="M202" s="279"/>
      <c r="N202" s="9" t="s">
        <v>110</v>
      </c>
      <c r="O202" s="9"/>
      <c r="P202" s="1147"/>
      <c r="Q202" s="9"/>
      <c r="R202" s="271" t="s">
        <v>68</v>
      </c>
    </row>
    <row r="203" spans="2:18" ht="16.5" thickBot="1" x14ac:dyDescent="0.3">
      <c r="B203" s="8"/>
      <c r="C203" s="1064" t="s">
        <v>114</v>
      </c>
      <c r="D203" s="1064"/>
      <c r="E203" s="1064"/>
      <c r="F203" s="1064"/>
      <c r="G203" s="1064"/>
      <c r="H203" s="1064"/>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6" t="s">
        <v>122</v>
      </c>
      <c r="H204" s="1156"/>
      <c r="I204" s="1156"/>
      <c r="J204" s="1156"/>
      <c r="K204" s="1156"/>
      <c r="L204" s="1156"/>
      <c r="M204" s="1156"/>
      <c r="N204" s="1156"/>
      <c r="O204" s="1156"/>
      <c r="P204" s="1156"/>
      <c r="Q204" s="1156"/>
      <c r="R204" s="1156"/>
    </row>
    <row r="205" spans="2:18" ht="4.1500000000000004" customHeight="1" x14ac:dyDescent="0.25">
      <c r="B205" s="535"/>
      <c r="C205" s="1153"/>
      <c r="D205" s="1153"/>
      <c r="E205" s="1153"/>
      <c r="F205" s="1153"/>
      <c r="G205" s="1153"/>
      <c r="H205" s="1153"/>
      <c r="I205" s="1153"/>
      <c r="J205" s="546"/>
      <c r="K205" s="543"/>
      <c r="L205" s="546"/>
      <c r="M205" s="544"/>
      <c r="N205" s="538"/>
      <c r="O205" s="538"/>
      <c r="P205" s="538"/>
      <c r="Q205" s="538"/>
      <c r="R205" s="545"/>
    </row>
    <row r="206" spans="2:18" x14ac:dyDescent="0.25">
      <c r="B206" s="5" t="s">
        <v>34</v>
      </c>
      <c r="C206" s="1064" t="s">
        <v>74</v>
      </c>
      <c r="D206" s="1064"/>
      <c r="E206" s="1064"/>
      <c r="F206" s="1064"/>
      <c r="G206" s="1064"/>
      <c r="H206" s="1064"/>
      <c r="I206" s="1064"/>
      <c r="J206" s="312"/>
      <c r="K206" s="310"/>
      <c r="L206" s="312"/>
      <c r="M206" s="311"/>
      <c r="N206" s="287"/>
      <c r="O206" s="287"/>
      <c r="P206" s="287"/>
      <c r="Q206" s="287"/>
      <c r="R206" s="331"/>
    </row>
    <row r="207" spans="2:18" x14ac:dyDescent="0.25">
      <c r="B207" s="1065"/>
      <c r="C207" s="1065"/>
      <c r="D207" s="1065"/>
      <c r="E207" s="1065"/>
      <c r="F207" s="1065"/>
      <c r="G207" s="1065"/>
      <c r="H207" s="1065"/>
      <c r="I207" s="1065"/>
      <c r="J207" s="1065"/>
      <c r="K207" s="1065"/>
      <c r="L207" s="1065"/>
      <c r="M207" s="1065"/>
      <c r="N207" s="1065"/>
      <c r="O207" s="1065"/>
      <c r="P207" s="1065"/>
      <c r="Q207" s="1065"/>
      <c r="R207" s="1065"/>
    </row>
    <row r="208" spans="2:18" ht="40.9" customHeight="1" x14ac:dyDescent="0.25">
      <c r="B208" s="1065"/>
      <c r="C208" s="1065"/>
      <c r="D208" s="1065"/>
      <c r="E208" s="1065"/>
      <c r="F208" s="1065"/>
      <c r="G208" s="1065"/>
      <c r="H208" s="1065"/>
      <c r="I208" s="1065"/>
      <c r="J208" s="1065"/>
      <c r="K208" s="1065"/>
      <c r="L208" s="1065"/>
      <c r="M208" s="1065"/>
      <c r="N208" s="1065"/>
      <c r="O208" s="1065"/>
      <c r="P208" s="1065"/>
      <c r="Q208" s="1065"/>
      <c r="R208" s="1065"/>
    </row>
    <row r="209" spans="2:19" x14ac:dyDescent="0.25">
      <c r="B209" s="195"/>
      <c r="C209" s="195"/>
      <c r="D209" s="195"/>
      <c r="E209" s="195"/>
      <c r="F209" s="195"/>
      <c r="G209" s="195"/>
      <c r="H209" s="195"/>
      <c r="I209" s="195"/>
      <c r="J209" s="195"/>
      <c r="K209" s="195"/>
      <c r="L209" s="195"/>
      <c r="M209" s="195"/>
      <c r="N209" s="195"/>
      <c r="O209" s="195"/>
      <c r="P209" s="195"/>
      <c r="Q209" s="195"/>
      <c r="R209" s="444"/>
    </row>
    <row r="210" spans="2:19" s="332" customFormat="1" x14ac:dyDescent="0.25">
      <c r="R210" s="564" t="s">
        <v>247</v>
      </c>
      <c r="S210" s="292"/>
    </row>
    <row r="211" spans="2:19" s="608" customFormat="1" x14ac:dyDescent="0.25">
      <c r="J211" s="608">
        <f>SUM(J16,J33,J50,J67,J84,J101,J118,J135,J152,J169,J186,J203)</f>
        <v>0</v>
      </c>
      <c r="L211" s="608">
        <f>SUM(L16,L33,L50,L67,L84,L101,L118,L135,L152,L169,L186,L203)</f>
        <v>0</v>
      </c>
      <c r="M211" s="608">
        <f>SUM(M16,M33,M50,M67,M84,M101,M118,M135,M152,M169,M186,M203)</f>
        <v>0</v>
      </c>
      <c r="R211" s="608">
        <f>SUM(R16,R33,R50,R67,R84,R101,R118,R135,R152,R169,R186,R203)</f>
        <v>0</v>
      </c>
      <c r="S211" s="609"/>
    </row>
    <row r="212" spans="2:19" s="332" customFormat="1" x14ac:dyDescent="0.25">
      <c r="R212" s="564"/>
      <c r="S212" s="292"/>
    </row>
    <row r="213" spans="2:19" s="332" customFormat="1" x14ac:dyDescent="0.25">
      <c r="R213" s="564"/>
      <c r="S213" s="292"/>
    </row>
    <row r="214" spans="2:19" s="332" customFormat="1" x14ac:dyDescent="0.25">
      <c r="R214" s="564"/>
      <c r="S214" s="292"/>
    </row>
    <row r="215" spans="2:19" s="332" customFormat="1" x14ac:dyDescent="0.25">
      <c r="R215" s="564"/>
      <c r="S215" s="292"/>
    </row>
    <row r="216" spans="2:19" s="332" customFormat="1" x14ac:dyDescent="0.25">
      <c r="B216" s="332">
        <f>C6</f>
        <v>0</v>
      </c>
      <c r="C216" s="332">
        <f>C7</f>
        <v>0</v>
      </c>
      <c r="E216" s="496" t="str">
        <f>J16</f>
        <v/>
      </c>
      <c r="F216" s="496"/>
      <c r="G216" s="496" t="str">
        <f>L16</f>
        <v/>
      </c>
      <c r="H216" s="496">
        <f>M16</f>
        <v>0</v>
      </c>
      <c r="I216" s="496" t="str">
        <f>N16</f>
        <v/>
      </c>
      <c r="J216" s="496"/>
      <c r="K216" s="496" t="str">
        <f>R16</f>
        <v/>
      </c>
      <c r="L216" s="496">
        <f>B20</f>
        <v>0</v>
      </c>
      <c r="R216" s="564"/>
      <c r="S216" s="292"/>
    </row>
    <row r="217" spans="2:19" s="332" customFormat="1" x14ac:dyDescent="0.25">
      <c r="B217" s="332">
        <f>C23</f>
        <v>0</v>
      </c>
      <c r="C217" s="332">
        <f>C24</f>
        <v>0</v>
      </c>
      <c r="E217" s="496" t="str">
        <f>J33</f>
        <v/>
      </c>
      <c r="F217" s="496"/>
      <c r="G217" s="496" t="str">
        <f>L33</f>
        <v/>
      </c>
      <c r="H217" s="496">
        <f>M33</f>
        <v>0</v>
      </c>
      <c r="I217" s="496" t="str">
        <f>N33</f>
        <v/>
      </c>
      <c r="J217" s="496"/>
      <c r="K217" s="496" t="str">
        <f>R33</f>
        <v/>
      </c>
      <c r="L217" s="496">
        <f>B37</f>
        <v>0</v>
      </c>
      <c r="R217" s="564"/>
      <c r="S217" s="292"/>
    </row>
    <row r="218" spans="2:19" s="332" customFormat="1" x14ac:dyDescent="0.25">
      <c r="B218" s="332">
        <f>C40</f>
        <v>0</v>
      </c>
      <c r="C218" s="332">
        <f>C41</f>
        <v>0</v>
      </c>
      <c r="E218" s="496" t="str">
        <f>J50</f>
        <v/>
      </c>
      <c r="F218" s="496"/>
      <c r="G218" s="496" t="str">
        <f>L50</f>
        <v/>
      </c>
      <c r="H218" s="496">
        <f>M50</f>
        <v>0</v>
      </c>
      <c r="I218" s="496" t="str">
        <f>N50</f>
        <v/>
      </c>
      <c r="J218" s="496"/>
      <c r="K218" s="496" t="str">
        <f>R50</f>
        <v/>
      </c>
      <c r="L218" s="496">
        <f>B54</f>
        <v>0</v>
      </c>
      <c r="R218" s="564"/>
      <c r="S218" s="292"/>
    </row>
    <row r="219" spans="2:19" s="332" customFormat="1" x14ac:dyDescent="0.25">
      <c r="B219" s="332">
        <f>C57</f>
        <v>0</v>
      </c>
      <c r="C219" s="332">
        <f>C58</f>
        <v>0</v>
      </c>
      <c r="E219" s="496" t="str">
        <f>J67</f>
        <v/>
      </c>
      <c r="F219" s="496"/>
      <c r="G219" s="496" t="str">
        <f>L67</f>
        <v/>
      </c>
      <c r="H219" s="496">
        <f>M67</f>
        <v>0</v>
      </c>
      <c r="I219" s="496" t="str">
        <f>N67</f>
        <v/>
      </c>
      <c r="J219" s="496"/>
      <c r="K219" s="496" t="str">
        <f>R67</f>
        <v/>
      </c>
      <c r="L219" s="496">
        <f>B71</f>
        <v>0</v>
      </c>
      <c r="R219" s="564"/>
      <c r="S219" s="292"/>
    </row>
    <row r="220" spans="2:19" s="332" customFormat="1" x14ac:dyDescent="0.25">
      <c r="B220" s="332">
        <f>C74</f>
        <v>0</v>
      </c>
      <c r="C220" s="332">
        <f>C75</f>
        <v>0</v>
      </c>
      <c r="E220" s="496" t="str">
        <f>J84</f>
        <v/>
      </c>
      <c r="F220" s="496"/>
      <c r="G220" s="496" t="str">
        <f>L84</f>
        <v/>
      </c>
      <c r="H220" s="496">
        <f>M84</f>
        <v>0</v>
      </c>
      <c r="I220" s="496" t="str">
        <f>N84</f>
        <v/>
      </c>
      <c r="J220" s="496"/>
      <c r="K220" s="496" t="str">
        <f>R84</f>
        <v/>
      </c>
      <c r="L220" s="496">
        <f>B88</f>
        <v>0</v>
      </c>
      <c r="R220" s="564"/>
      <c r="S220" s="292"/>
    </row>
    <row r="221" spans="2:19" s="332" customFormat="1" x14ac:dyDescent="0.25">
      <c r="B221" s="332">
        <f>C91</f>
        <v>0</v>
      </c>
      <c r="C221" s="332">
        <f>C92</f>
        <v>0</v>
      </c>
      <c r="E221" s="496" t="str">
        <f>J101</f>
        <v/>
      </c>
      <c r="F221" s="496"/>
      <c r="G221" s="496" t="str">
        <f>L101</f>
        <v/>
      </c>
      <c r="H221" s="496">
        <f>M101</f>
        <v>0</v>
      </c>
      <c r="I221" s="496" t="str">
        <f>N101</f>
        <v/>
      </c>
      <c r="J221" s="496"/>
      <c r="K221" s="496" t="str">
        <f>R101</f>
        <v/>
      </c>
      <c r="L221" s="496">
        <f>B105</f>
        <v>0</v>
      </c>
      <c r="R221" s="564"/>
      <c r="S221" s="292"/>
    </row>
    <row r="222" spans="2:19" s="332" customFormat="1" x14ac:dyDescent="0.25">
      <c r="B222" s="332">
        <f>C108</f>
        <v>0</v>
      </c>
      <c r="C222" s="332">
        <f>C109</f>
        <v>0</v>
      </c>
      <c r="E222" s="496" t="str">
        <f>J118</f>
        <v/>
      </c>
      <c r="F222" s="496"/>
      <c r="G222" s="496" t="str">
        <f>L118</f>
        <v/>
      </c>
      <c r="H222" s="496">
        <f>M118</f>
        <v>0</v>
      </c>
      <c r="I222" s="496" t="str">
        <f>N118</f>
        <v/>
      </c>
      <c r="J222" s="496"/>
      <c r="K222" s="496" t="str">
        <f>R118</f>
        <v/>
      </c>
      <c r="L222" s="496">
        <f>B122</f>
        <v>0</v>
      </c>
      <c r="R222" s="564"/>
      <c r="S222" s="292"/>
    </row>
    <row r="223" spans="2:19" s="332" customFormat="1" x14ac:dyDescent="0.25">
      <c r="B223" s="332">
        <f>C125</f>
        <v>0</v>
      </c>
      <c r="C223" s="332">
        <f>C126</f>
        <v>0</v>
      </c>
      <c r="E223" s="567" t="str">
        <f>J135</f>
        <v/>
      </c>
      <c r="F223" s="567"/>
      <c r="G223" s="567" t="str">
        <f>L135</f>
        <v/>
      </c>
      <c r="H223" s="567">
        <f>M135</f>
        <v>0</v>
      </c>
      <c r="I223" s="567" t="str">
        <f>N135</f>
        <v/>
      </c>
      <c r="J223" s="567"/>
      <c r="K223" s="567" t="str">
        <f>R135</f>
        <v/>
      </c>
      <c r="L223" s="567">
        <f>B139</f>
        <v>0</v>
      </c>
      <c r="R223" s="564"/>
      <c r="S223" s="292"/>
    </row>
    <row r="224" spans="2:19" s="332" customFormat="1" x14ac:dyDescent="0.25">
      <c r="B224" s="332">
        <f>C142</f>
        <v>0</v>
      </c>
      <c r="C224" s="332">
        <f>C143</f>
        <v>0</v>
      </c>
      <c r="E224" s="496" t="str">
        <f>J152</f>
        <v/>
      </c>
      <c r="F224" s="496"/>
      <c r="G224" s="496" t="str">
        <f>L152</f>
        <v/>
      </c>
      <c r="H224" s="496">
        <f>M152</f>
        <v>0</v>
      </c>
      <c r="I224" s="496" t="str">
        <f>N152</f>
        <v/>
      </c>
      <c r="J224" s="496"/>
      <c r="K224" s="496" t="str">
        <f>R152</f>
        <v/>
      </c>
      <c r="L224" s="496">
        <f>B156</f>
        <v>0</v>
      </c>
      <c r="R224" s="564"/>
      <c r="S224" s="292"/>
    </row>
    <row r="225" spans="2:19" s="332" customFormat="1" x14ac:dyDescent="0.25">
      <c r="B225" s="332">
        <f>C159</f>
        <v>0</v>
      </c>
      <c r="C225" s="332">
        <f>C160</f>
        <v>0</v>
      </c>
      <c r="E225" s="496" t="str">
        <f>J169</f>
        <v/>
      </c>
      <c r="F225" s="496"/>
      <c r="G225" s="496" t="str">
        <f>L169</f>
        <v/>
      </c>
      <c r="H225" s="496">
        <f>M169</f>
        <v>0</v>
      </c>
      <c r="I225" s="496" t="str">
        <f>N169</f>
        <v/>
      </c>
      <c r="J225" s="496"/>
      <c r="K225" s="496" t="str">
        <f>R169</f>
        <v/>
      </c>
      <c r="L225" s="496">
        <f>B173</f>
        <v>0</v>
      </c>
      <c r="R225" s="564"/>
      <c r="S225" s="292"/>
    </row>
    <row r="226" spans="2:19" s="332" customFormat="1" x14ac:dyDescent="0.25">
      <c r="B226" s="332">
        <f>C176</f>
        <v>0</v>
      </c>
      <c r="C226" s="332">
        <f>C177</f>
        <v>0</v>
      </c>
      <c r="E226" s="496" t="str">
        <f>J186</f>
        <v/>
      </c>
      <c r="F226" s="496"/>
      <c r="G226" s="496" t="str">
        <f>L186</f>
        <v/>
      </c>
      <c r="H226" s="496">
        <f>M186</f>
        <v>0</v>
      </c>
      <c r="I226" s="496" t="str">
        <f>N186</f>
        <v/>
      </c>
      <c r="J226" s="496"/>
      <c r="K226" s="496" t="str">
        <f>R186</f>
        <v/>
      </c>
      <c r="L226" s="496">
        <f>B190</f>
        <v>0</v>
      </c>
      <c r="R226" s="564"/>
      <c r="S226" s="292"/>
    </row>
    <row r="227" spans="2:19" s="332" customFormat="1" x14ac:dyDescent="0.25">
      <c r="B227" s="332">
        <f>C193</f>
        <v>0</v>
      </c>
      <c r="C227" s="332">
        <f>C194</f>
        <v>0</v>
      </c>
      <c r="E227" s="496" t="str">
        <f>J203</f>
        <v/>
      </c>
      <c r="F227" s="496"/>
      <c r="G227" s="496" t="str">
        <f>L203</f>
        <v/>
      </c>
      <c r="H227" s="496">
        <f>M203</f>
        <v>0</v>
      </c>
      <c r="I227" s="496" t="str">
        <f>N203</f>
        <v/>
      </c>
      <c r="J227" s="496"/>
      <c r="K227" s="496" t="str">
        <f>R203</f>
        <v/>
      </c>
      <c r="L227" s="496">
        <f>B207</f>
        <v>0</v>
      </c>
      <c r="R227" s="564"/>
      <c r="S227"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B1:G3"/>
    <mergeCell ref="J1:K1"/>
    <mergeCell ref="L1:M1"/>
    <mergeCell ref="B14:F14"/>
    <mergeCell ref="G14:I14"/>
    <mergeCell ref="P1:R1"/>
    <mergeCell ref="J2:K2"/>
    <mergeCell ref="L2:M2"/>
    <mergeCell ref="P2:R2"/>
    <mergeCell ref="J3:K3"/>
    <mergeCell ref="L3:M3"/>
    <mergeCell ref="P3:R3"/>
    <mergeCell ref="C6:K6"/>
    <mergeCell ref="C7:G7"/>
    <mergeCell ref="B15:F15"/>
    <mergeCell ref="G15:I15"/>
    <mergeCell ref="C16:H16"/>
    <mergeCell ref="G17:R17"/>
    <mergeCell ref="P9:P15"/>
    <mergeCell ref="B11:F11"/>
    <mergeCell ref="G11:I11"/>
    <mergeCell ref="B12:F12"/>
    <mergeCell ref="G12:I12"/>
    <mergeCell ref="B13:F13"/>
    <mergeCell ref="G13:I13"/>
    <mergeCell ref="B9:F9"/>
    <mergeCell ref="G9:I9"/>
    <mergeCell ref="B10:F10"/>
    <mergeCell ref="G10:I10"/>
    <mergeCell ref="C18:I18"/>
    <mergeCell ref="C19:I19"/>
    <mergeCell ref="B20:R21"/>
    <mergeCell ref="C23:K23"/>
    <mergeCell ref="C24:G24"/>
    <mergeCell ref="B26:F26"/>
    <mergeCell ref="G26:I26"/>
    <mergeCell ref="P26:P32"/>
    <mergeCell ref="B27:F27"/>
    <mergeCell ref="G27:I27"/>
    <mergeCell ref="B31:F31"/>
    <mergeCell ref="G31:I31"/>
    <mergeCell ref="B32:F32"/>
    <mergeCell ref="G32:I32"/>
    <mergeCell ref="C33:H33"/>
    <mergeCell ref="G34:R34"/>
    <mergeCell ref="B28:F28"/>
    <mergeCell ref="G28:I28"/>
    <mergeCell ref="B29:F29"/>
    <mergeCell ref="G29:I29"/>
    <mergeCell ref="B30:F30"/>
    <mergeCell ref="G30:I30"/>
    <mergeCell ref="C35:I35"/>
    <mergeCell ref="C36:I36"/>
    <mergeCell ref="B37:R38"/>
    <mergeCell ref="C40:K40"/>
    <mergeCell ref="G47:I47"/>
    <mergeCell ref="B48:F48"/>
    <mergeCell ref="G48:I48"/>
    <mergeCell ref="C41:G41"/>
    <mergeCell ref="B43:F43"/>
    <mergeCell ref="G43:I43"/>
    <mergeCell ref="P43:P49"/>
    <mergeCell ref="B46:F46"/>
    <mergeCell ref="G46:I46"/>
    <mergeCell ref="B47:F47"/>
    <mergeCell ref="B44:F44"/>
    <mergeCell ref="G44:I44"/>
    <mergeCell ref="B45:F45"/>
    <mergeCell ref="G45:I45"/>
    <mergeCell ref="B49:F49"/>
    <mergeCell ref="G49:I49"/>
    <mergeCell ref="B54:R55"/>
    <mergeCell ref="C57:K57"/>
    <mergeCell ref="C58:G58"/>
    <mergeCell ref="B60:F60"/>
    <mergeCell ref="G60:I60"/>
    <mergeCell ref="B61:F61"/>
    <mergeCell ref="G61:I61"/>
    <mergeCell ref="C50:H50"/>
    <mergeCell ref="G51:R51"/>
    <mergeCell ref="C52:I52"/>
    <mergeCell ref="C53:I53"/>
    <mergeCell ref="B65:F65"/>
    <mergeCell ref="G65:I65"/>
    <mergeCell ref="B66:F66"/>
    <mergeCell ref="G66:I66"/>
    <mergeCell ref="C67:H67"/>
    <mergeCell ref="G68:R68"/>
    <mergeCell ref="P60:P66"/>
    <mergeCell ref="B62:F62"/>
    <mergeCell ref="G62:I62"/>
    <mergeCell ref="B63:F63"/>
    <mergeCell ref="G63:I63"/>
    <mergeCell ref="B64:F64"/>
    <mergeCell ref="G64:I64"/>
    <mergeCell ref="C69:I69"/>
    <mergeCell ref="C70:I70"/>
    <mergeCell ref="B71:R72"/>
    <mergeCell ref="C74:K74"/>
    <mergeCell ref="C75:G75"/>
    <mergeCell ref="B77:F77"/>
    <mergeCell ref="G77:I77"/>
    <mergeCell ref="P77:P83"/>
    <mergeCell ref="B78:F78"/>
    <mergeCell ref="G78:I78"/>
    <mergeCell ref="B82:F82"/>
    <mergeCell ref="G82:I82"/>
    <mergeCell ref="B83:F83"/>
    <mergeCell ref="G83:I83"/>
    <mergeCell ref="C84:H84"/>
    <mergeCell ref="G85:R85"/>
    <mergeCell ref="B79:F79"/>
    <mergeCell ref="G79:I79"/>
    <mergeCell ref="B80:F80"/>
    <mergeCell ref="G80:I80"/>
    <mergeCell ref="B81:F81"/>
    <mergeCell ref="G81:I81"/>
    <mergeCell ref="C86:I86"/>
    <mergeCell ref="C87:I87"/>
    <mergeCell ref="B88:R89"/>
    <mergeCell ref="C91:K91"/>
    <mergeCell ref="G98:I98"/>
    <mergeCell ref="B99:F99"/>
    <mergeCell ref="G99:I99"/>
    <mergeCell ref="C92:G92"/>
    <mergeCell ref="B94:F94"/>
    <mergeCell ref="G94:I94"/>
    <mergeCell ref="P94:P100"/>
    <mergeCell ref="B97:F97"/>
    <mergeCell ref="G97:I97"/>
    <mergeCell ref="B98:F98"/>
    <mergeCell ref="B95:F95"/>
    <mergeCell ref="G95:I95"/>
    <mergeCell ref="B96:F96"/>
    <mergeCell ref="G96:I96"/>
    <mergeCell ref="B100:F100"/>
    <mergeCell ref="G100:I100"/>
    <mergeCell ref="B105:R106"/>
    <mergeCell ref="C108:K108"/>
    <mergeCell ref="C109:G109"/>
    <mergeCell ref="B111:F111"/>
    <mergeCell ref="G111:I111"/>
    <mergeCell ref="B112:F112"/>
    <mergeCell ref="G112:I112"/>
    <mergeCell ref="C101:H101"/>
    <mergeCell ref="G102:R102"/>
    <mergeCell ref="C103:I103"/>
    <mergeCell ref="C104:I104"/>
    <mergeCell ref="B116:F116"/>
    <mergeCell ref="G116:I116"/>
    <mergeCell ref="B117:F117"/>
    <mergeCell ref="G117:I117"/>
    <mergeCell ref="C118:H118"/>
    <mergeCell ref="G119:R119"/>
    <mergeCell ref="P111:P117"/>
    <mergeCell ref="B113:F113"/>
    <mergeCell ref="G113:I113"/>
    <mergeCell ref="B114:F114"/>
    <mergeCell ref="G114:I114"/>
    <mergeCell ref="B115:F115"/>
    <mergeCell ref="G115:I115"/>
    <mergeCell ref="B130:F130"/>
    <mergeCell ref="G130:I130"/>
    <mergeCell ref="B131:F131"/>
    <mergeCell ref="G131:I131"/>
    <mergeCell ref="B132:F132"/>
    <mergeCell ref="G132:I132"/>
    <mergeCell ref="C137:I137"/>
    <mergeCell ref="C120:I120"/>
    <mergeCell ref="C121:I121"/>
    <mergeCell ref="B122:R123"/>
    <mergeCell ref="C125:K125"/>
    <mergeCell ref="C126:G126"/>
    <mergeCell ref="B128:F128"/>
    <mergeCell ref="G128:I128"/>
    <mergeCell ref="P128:P134"/>
    <mergeCell ref="B129:F129"/>
    <mergeCell ref="G129:I129"/>
    <mergeCell ref="B133:F133"/>
    <mergeCell ref="G133:I133"/>
    <mergeCell ref="B134:F134"/>
    <mergeCell ref="G134:I134"/>
    <mergeCell ref="C142:K142"/>
    <mergeCell ref="G149:I149"/>
    <mergeCell ref="B150:F150"/>
    <mergeCell ref="G150:I150"/>
    <mergeCell ref="C143:G143"/>
    <mergeCell ref="B145:F145"/>
    <mergeCell ref="G145:I145"/>
    <mergeCell ref="C135:H135"/>
    <mergeCell ref="G136:R136"/>
    <mergeCell ref="C138:I138"/>
    <mergeCell ref="B139:R140"/>
    <mergeCell ref="G187:R187"/>
    <mergeCell ref="C152:H152"/>
    <mergeCell ref="G153:R153"/>
    <mergeCell ref="C154:I154"/>
    <mergeCell ref="C155:I155"/>
    <mergeCell ref="P145:P151"/>
    <mergeCell ref="B148:F148"/>
    <mergeCell ref="G148:I148"/>
    <mergeCell ref="B149:F149"/>
    <mergeCell ref="B146:F146"/>
    <mergeCell ref="G146:I146"/>
    <mergeCell ref="B147:F147"/>
    <mergeCell ref="G147:I147"/>
    <mergeCell ref="B151:F151"/>
    <mergeCell ref="G151:I151"/>
    <mergeCell ref="G179:I179"/>
    <mergeCell ref="B167:F167"/>
    <mergeCell ref="B181:F181"/>
    <mergeCell ref="G181:I181"/>
    <mergeCell ref="B183:F183"/>
    <mergeCell ref="G183:I183"/>
    <mergeCell ref="C171:I171"/>
    <mergeCell ref="C172:I172"/>
    <mergeCell ref="B173:R174"/>
    <mergeCell ref="B198:F198"/>
    <mergeCell ref="G167:I167"/>
    <mergeCell ref="C194:G194"/>
    <mergeCell ref="B196:F196"/>
    <mergeCell ref="G196:I196"/>
    <mergeCell ref="B184:F184"/>
    <mergeCell ref="G184:I184"/>
    <mergeCell ref="B156:R157"/>
    <mergeCell ref="C159:K159"/>
    <mergeCell ref="C160:G160"/>
    <mergeCell ref="B162:F162"/>
    <mergeCell ref="G162:I162"/>
    <mergeCell ref="B163:F163"/>
    <mergeCell ref="G163:I163"/>
    <mergeCell ref="P162:P168"/>
    <mergeCell ref="B164:F164"/>
    <mergeCell ref="G164:I164"/>
    <mergeCell ref="B165:F165"/>
    <mergeCell ref="G165:I165"/>
    <mergeCell ref="B166:F166"/>
    <mergeCell ref="G166:I166"/>
    <mergeCell ref="B185:F185"/>
    <mergeCell ref="G185:I185"/>
    <mergeCell ref="C186:H186"/>
    <mergeCell ref="C188:I188"/>
    <mergeCell ref="C189:I189"/>
    <mergeCell ref="B190:R191"/>
    <mergeCell ref="C193:K193"/>
    <mergeCell ref="P179:P185"/>
    <mergeCell ref="B180:F180"/>
    <mergeCell ref="G180:I180"/>
    <mergeCell ref="B207:R208"/>
    <mergeCell ref="B202:F202"/>
    <mergeCell ref="G202:I202"/>
    <mergeCell ref="C203:H203"/>
    <mergeCell ref="G204:R204"/>
    <mergeCell ref="C205:I205"/>
    <mergeCell ref="C206:I206"/>
    <mergeCell ref="P196:P202"/>
    <mergeCell ref="B199:F199"/>
    <mergeCell ref="G199:I199"/>
    <mergeCell ref="B200:F200"/>
    <mergeCell ref="G200:I200"/>
    <mergeCell ref="B201:F201"/>
    <mergeCell ref="G201:I201"/>
    <mergeCell ref="B197:F197"/>
    <mergeCell ref="G197:I197"/>
    <mergeCell ref="G198:I198"/>
    <mergeCell ref="C176:K176"/>
    <mergeCell ref="C177:G177"/>
    <mergeCell ref="B179:F179"/>
    <mergeCell ref="B168:F168"/>
    <mergeCell ref="G168:I168"/>
    <mergeCell ref="C169:H169"/>
    <mergeCell ref="G170:R170"/>
    <mergeCell ref="B182:F182"/>
    <mergeCell ref="G182:I182"/>
  </mergeCells>
  <conditionalFormatting sqref="C6 C7:G7 J9:J15 L9:L15 B20">
    <cfRule type="cellIs" dxfId="171" priority="36" stopIfTrue="1" operator="equal">
      <formula>0</formula>
    </cfRule>
  </conditionalFormatting>
  <conditionalFormatting sqref="C8">
    <cfRule type="cellIs" dxfId="170" priority="34" stopIfTrue="1" operator="equal">
      <formula>0</formula>
    </cfRule>
  </conditionalFormatting>
  <conditionalFormatting sqref="C23 C24:G24 J26:J32 L26:L32 B37">
    <cfRule type="cellIs" dxfId="169" priority="33" stopIfTrue="1" operator="equal">
      <formula>0</formula>
    </cfRule>
  </conditionalFormatting>
  <conditionalFormatting sqref="C25">
    <cfRule type="cellIs" dxfId="168" priority="31" stopIfTrue="1" operator="equal">
      <formula>0</formula>
    </cfRule>
  </conditionalFormatting>
  <conditionalFormatting sqref="C40 C41:G41 J43:J49 L43:L49 B54">
    <cfRule type="cellIs" dxfId="167" priority="30" stopIfTrue="1" operator="equal">
      <formula>0</formula>
    </cfRule>
  </conditionalFormatting>
  <conditionalFormatting sqref="C42">
    <cfRule type="cellIs" dxfId="166" priority="28" stopIfTrue="1" operator="equal">
      <formula>0</formula>
    </cfRule>
  </conditionalFormatting>
  <conditionalFormatting sqref="C57 C58:G58 J60:J66 L60:L66 B71">
    <cfRule type="cellIs" dxfId="165" priority="27" stopIfTrue="1" operator="equal">
      <formula>0</formula>
    </cfRule>
  </conditionalFormatting>
  <conditionalFormatting sqref="C59">
    <cfRule type="cellIs" dxfId="164" priority="25" stopIfTrue="1" operator="equal">
      <formula>0</formula>
    </cfRule>
  </conditionalFormatting>
  <conditionalFormatting sqref="C74 C75:G75 J77:J83 L77:L83 B88">
    <cfRule type="cellIs" dxfId="163" priority="24" stopIfTrue="1" operator="equal">
      <formula>0</formula>
    </cfRule>
  </conditionalFormatting>
  <conditionalFormatting sqref="C76">
    <cfRule type="cellIs" dxfId="162" priority="22" stopIfTrue="1" operator="equal">
      <formula>0</formula>
    </cfRule>
  </conditionalFormatting>
  <conditionalFormatting sqref="C91 C92:G92 J94:J100 L94:L100 B105">
    <cfRule type="cellIs" dxfId="161" priority="21" stopIfTrue="1" operator="equal">
      <formula>0</formula>
    </cfRule>
  </conditionalFormatting>
  <conditionalFormatting sqref="C93">
    <cfRule type="cellIs" dxfId="160" priority="19" stopIfTrue="1" operator="equal">
      <formula>0</formula>
    </cfRule>
  </conditionalFormatting>
  <conditionalFormatting sqref="C108 C109:G109 J111:J117 L111:L117 B122">
    <cfRule type="cellIs" dxfId="159" priority="18" stopIfTrue="1" operator="equal">
      <formula>0</formula>
    </cfRule>
  </conditionalFormatting>
  <conditionalFormatting sqref="C110">
    <cfRule type="cellIs" dxfId="158" priority="16" stopIfTrue="1" operator="equal">
      <formula>0</formula>
    </cfRule>
  </conditionalFormatting>
  <conditionalFormatting sqref="C125 C126:G126 J128:J134 L128:L134 B139">
    <cfRule type="cellIs" dxfId="157" priority="15" stopIfTrue="1" operator="equal">
      <formula>0</formula>
    </cfRule>
  </conditionalFormatting>
  <conditionalFormatting sqref="C127">
    <cfRule type="cellIs" dxfId="156" priority="13" stopIfTrue="1" operator="equal">
      <formula>0</formula>
    </cfRule>
  </conditionalFormatting>
  <conditionalFormatting sqref="C142 C143:G143 J145:J151 L145:L151 B156">
    <cfRule type="cellIs" dxfId="155" priority="12" stopIfTrue="1" operator="equal">
      <formula>0</formula>
    </cfRule>
  </conditionalFormatting>
  <conditionalFormatting sqref="C144">
    <cfRule type="cellIs" dxfId="154" priority="10" stopIfTrue="1" operator="equal">
      <formula>0</formula>
    </cfRule>
  </conditionalFormatting>
  <conditionalFormatting sqref="C159 C160:G160 J162:J168 L162:L168 B173">
    <cfRule type="cellIs" dxfId="153" priority="9" stopIfTrue="1" operator="equal">
      <formula>0</formula>
    </cfRule>
  </conditionalFormatting>
  <conditionalFormatting sqref="C161">
    <cfRule type="cellIs" dxfId="152" priority="7" stopIfTrue="1" operator="equal">
      <formula>0</formula>
    </cfRule>
  </conditionalFormatting>
  <conditionalFormatting sqref="C176 C177:G177 J179:J185 L179:L185 B190">
    <cfRule type="cellIs" dxfId="151" priority="6" stopIfTrue="1" operator="equal">
      <formula>0</formula>
    </cfRule>
  </conditionalFormatting>
  <conditionalFormatting sqref="C178">
    <cfRule type="cellIs" dxfId="150" priority="4" stopIfTrue="1" operator="equal">
      <formula>0</formula>
    </cfRule>
  </conditionalFormatting>
  <conditionalFormatting sqref="C193 C194:G194 J196:J202 L196:L202 B207">
    <cfRule type="cellIs" dxfId="149" priority="3" stopIfTrue="1" operator="equal">
      <formula>0</formula>
    </cfRule>
  </conditionalFormatting>
  <conditionalFormatting sqref="C195">
    <cfRule type="cellIs" dxfId="148" priority="1" stopIfTrue="1" operator="equal">
      <formula>0</formula>
    </cfRule>
  </conditionalFormatting>
  <conditionalFormatting sqref="J19 L19">
    <cfRule type="cellIs" dxfId="147" priority="35" stopIfTrue="1" operator="equal">
      <formula>0</formula>
    </cfRule>
  </conditionalFormatting>
  <conditionalFormatting sqref="J36 L36">
    <cfRule type="cellIs" dxfId="146" priority="32" stopIfTrue="1" operator="equal">
      <formula>0</formula>
    </cfRule>
  </conditionalFormatting>
  <conditionalFormatting sqref="J53 L53">
    <cfRule type="cellIs" dxfId="145" priority="29" stopIfTrue="1" operator="equal">
      <formula>0</formula>
    </cfRule>
  </conditionalFormatting>
  <conditionalFormatting sqref="J70 L70">
    <cfRule type="cellIs" dxfId="144" priority="26" stopIfTrue="1" operator="equal">
      <formula>0</formula>
    </cfRule>
  </conditionalFormatting>
  <conditionalFormatting sqref="J87 L87">
    <cfRule type="cellIs" dxfId="143" priority="23" stopIfTrue="1" operator="equal">
      <formula>0</formula>
    </cfRule>
  </conditionalFormatting>
  <conditionalFormatting sqref="J104 L104">
    <cfRule type="cellIs" dxfId="142" priority="20" stopIfTrue="1" operator="equal">
      <formula>0</formula>
    </cfRule>
  </conditionalFormatting>
  <conditionalFormatting sqref="J121 L121">
    <cfRule type="cellIs" dxfId="141" priority="17" stopIfTrue="1" operator="equal">
      <formula>0</formula>
    </cfRule>
  </conditionalFormatting>
  <conditionalFormatting sqref="J138 L138">
    <cfRule type="cellIs" dxfId="140" priority="14" stopIfTrue="1" operator="equal">
      <formula>0</formula>
    </cfRule>
  </conditionalFormatting>
  <conditionalFormatting sqref="J155 L155">
    <cfRule type="cellIs" dxfId="139" priority="11" stopIfTrue="1" operator="equal">
      <formula>0</formula>
    </cfRule>
  </conditionalFormatting>
  <conditionalFormatting sqref="J172 L172">
    <cfRule type="cellIs" dxfId="138" priority="8" stopIfTrue="1" operator="equal">
      <formula>0</formula>
    </cfRule>
  </conditionalFormatting>
  <conditionalFormatting sqref="J189 L189">
    <cfRule type="cellIs" dxfId="137" priority="5" stopIfTrue="1" operator="equal">
      <formula>0</formula>
    </cfRule>
  </conditionalFormatting>
  <conditionalFormatting sqref="J206 L206">
    <cfRule type="cellIs" dxfId="136" priority="2" stopIfTrue="1" operator="equal">
      <formula>0</formula>
    </cfRule>
  </conditionalFormatting>
  <dataValidations count="2">
    <dataValidation allowBlank="1" showInputMessage="1" showErrorMessage="1" errorTitle="Negative number" error="Can not put a negative number into worksheet" sqref="J13:L13 J11:J12 L11:L12 J18:J19 L18:L19 J30:L30 J28:J29 L28:L29 J35:J36 L35:L36 J47:L47 J45:J46 L45:L46 J52:J53 L52:L53 J64:L64 J62:J63 L62:L63 J69:J70 L69:L70 J81:L81 J79:J80 L79:L80 J86:J87 L86:L87 J98:L98 J96:J97 L96:L97 J103:J104 L103:L104 J115:L115 J113:J114 L113:L114 J120:J121 L120:L121 J132:L132 J130:J131 L130:L131 J137:J138 L137:L138 J149:L149 J147:J148 L147:L148 J154:J155 L154:L155 J166:L166 J164:J165 L164:L165 J171:J172 L171:L172 J183:L183 J181:J182 L181:L182 J188:J189 L188:L189 J200:L200 J198:J199 L198:L199 J205:J206 L205:L206" xr:uid="{00000000-0002-0000-1A00-000000000000}"/>
    <dataValidation type="whole" allowBlank="1" showInputMessage="1" showErrorMessage="1" errorTitle="Negative number" error="Can not put a negative number into worksheet" sqref="M18:M19 K14:K15 M11:M15 K11:K12 K18:K19 M35:M36 K31:K32 M28:M32 K28:K29 K35:K36 M52:M53 K48:K49 M45:M49 K45:K46 K52:K53 M69:M70 K65:K66 M62:M66 K62:K63 K69:K70 M86:M87 K82:K83 M79:M83 K79:K80 K86:K87 M103:M104 K99:K100 M96:M100 K96:K97 K103:K104 M120:M121 K116:K117 M113:M117 K113:K114 K120:K121 M137:M138 K133:K134 M130:M134 K130:K131 K137:K138 M154:M155 K150:K151 M147:M151 K147:K148 K154:K155 M171:M172 K167:K168 M164:M168 K164:K165 K171:K172 M188:M189 K184:K185 M181:M185 K181:K182 K188:K189 M205:M206 K201:K202 M198:M202 K198:K199 K205:K206" xr:uid="{00000000-0002-0000-1A00-000001000000}">
      <formula1>0</formula1>
      <formula2>999999999999</formula2>
    </dataValidation>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34498" r:id="rId4" name="Button 2">
              <controlPr defaultSize="0" print="0" autoFill="0" autoPict="0" macro="[0]!scorpsmall">
                <anchor moveWithCells="1" sizeWithCells="1">
                  <from>
                    <xdr:col>15</xdr:col>
                    <xdr:colOff>19050</xdr:colOff>
                    <xdr:row>5</xdr:row>
                    <xdr:rowOff>57150</xdr:rowOff>
                  </from>
                  <to>
                    <xdr:col>17</xdr:col>
                    <xdr:colOff>1019175</xdr:colOff>
                    <xdr:row>6</xdr:row>
                    <xdr:rowOff>66675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X227"/>
  <sheetViews>
    <sheetView showGridLines="0" zoomScale="90" zoomScaleNormal="90" workbookViewId="0">
      <selection activeCell="U7" sqref="U7:AA7"/>
    </sheetView>
  </sheetViews>
  <sheetFormatPr defaultColWidth="8.85546875" defaultRowHeight="15.75" x14ac:dyDescent="0.25"/>
  <cols>
    <col min="1" max="1" width="2.8554687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28515625" style="174" customWidth="1"/>
    <col min="16" max="16" width="2.28515625" style="174" customWidth="1"/>
    <col min="17" max="17" width="1.42578125" style="174" customWidth="1"/>
    <col min="18" max="18" width="16.5703125" style="306" customWidth="1"/>
    <col min="19" max="19" width="12" style="289" customWidth="1"/>
    <col min="20" max="20" width="12.5703125" style="290" customWidth="1"/>
    <col min="21" max="24" width="8.85546875" style="332"/>
    <col min="25" max="16384" width="8.85546875" style="274"/>
  </cols>
  <sheetData>
    <row r="1" spans="1:24" x14ac:dyDescent="0.25">
      <c r="B1" s="1149" t="s">
        <v>267</v>
      </c>
      <c r="C1" s="1149"/>
      <c r="D1" s="1149"/>
      <c r="E1" s="1149"/>
      <c r="F1" s="1149"/>
      <c r="G1" s="1149"/>
      <c r="H1" s="304"/>
      <c r="I1" s="166"/>
      <c r="J1" s="1051" t="s">
        <v>105</v>
      </c>
      <c r="K1" s="1051"/>
      <c r="L1" s="1085" t="str">
        <f>IF(Input!C1=0,"",Input!C1)</f>
        <v/>
      </c>
      <c r="M1" s="1085"/>
      <c r="N1" s="359" t="s">
        <v>37</v>
      </c>
      <c r="O1" s="359"/>
      <c r="P1" s="1054" t="str">
        <f>IF(Input!I5=0,"",Input!I5)</f>
        <v/>
      </c>
      <c r="Q1" s="1054"/>
      <c r="R1" s="1054"/>
    </row>
    <row r="2" spans="1:24" ht="15.6" customHeight="1" x14ac:dyDescent="0.25">
      <c r="B2" s="1149"/>
      <c r="C2" s="1149"/>
      <c r="D2" s="1149"/>
      <c r="E2" s="1149"/>
      <c r="F2" s="1149"/>
      <c r="G2" s="1149"/>
      <c r="H2" s="173"/>
      <c r="I2" s="166"/>
      <c r="J2" s="1051" t="s">
        <v>104</v>
      </c>
      <c r="K2" s="1051"/>
      <c r="L2" s="1085" t="str">
        <f>IF(Input!C3=0,"",Input!C3)</f>
        <v/>
      </c>
      <c r="M2" s="1085"/>
      <c r="N2" s="359" t="s">
        <v>90</v>
      </c>
      <c r="O2" s="359"/>
      <c r="P2" s="1053" t="str">
        <f>IF(Input!I1=0,"",Input!I1)</f>
        <v/>
      </c>
      <c r="Q2" s="1053"/>
      <c r="R2" s="1053"/>
    </row>
    <row r="3" spans="1:24" ht="17.45" customHeight="1" x14ac:dyDescent="0.25">
      <c r="B3" s="1149"/>
      <c r="C3" s="1149"/>
      <c r="D3" s="1149"/>
      <c r="E3" s="1149"/>
      <c r="F3" s="1149"/>
      <c r="G3" s="1149"/>
      <c r="H3" s="275"/>
      <c r="I3" s="275"/>
      <c r="J3" s="1051" t="s">
        <v>89</v>
      </c>
      <c r="K3" s="1051"/>
      <c r="L3" s="1084" t="str">
        <f>IF(Input!G1=0,"",Input!G1)</f>
        <v/>
      </c>
      <c r="M3" s="1084"/>
      <c r="N3" s="359" t="s">
        <v>36</v>
      </c>
      <c r="O3" s="359"/>
      <c r="P3" s="1059" t="str">
        <f>IF(Input!C5=0,"",Input!C5)</f>
        <v/>
      </c>
      <c r="Q3" s="1059"/>
      <c r="R3" s="1059"/>
    </row>
    <row r="4" spans="1:24" ht="5.45" hidden="1" customHeight="1" x14ac:dyDescent="0.25">
      <c r="J4" s="173">
        <v>21</v>
      </c>
      <c r="K4" s="173"/>
      <c r="R4" s="276"/>
    </row>
    <row r="5" spans="1:24" s="195" customFormat="1" ht="3.6" customHeight="1" x14ac:dyDescent="0.25">
      <c r="J5" s="290"/>
      <c r="K5" s="290"/>
      <c r="R5" s="443"/>
      <c r="S5" s="289"/>
      <c r="T5" s="290"/>
      <c r="U5" s="332"/>
      <c r="V5" s="332"/>
      <c r="W5" s="332"/>
      <c r="X5" s="332"/>
    </row>
    <row r="6" spans="1:24" ht="19.149999999999999" customHeight="1" x14ac:dyDescent="0.25">
      <c r="B6" s="330" t="s">
        <v>205</v>
      </c>
      <c r="C6" s="1154"/>
      <c r="D6" s="1154"/>
      <c r="E6" s="1154"/>
      <c r="F6" s="1154"/>
      <c r="G6" s="1154"/>
      <c r="H6" s="1154"/>
      <c r="I6" s="1154"/>
      <c r="J6" s="1154"/>
      <c r="K6" s="1154"/>
      <c r="L6" s="295"/>
      <c r="M6" s="295"/>
      <c r="N6" s="295"/>
      <c r="O6" s="295"/>
      <c r="P6" s="295"/>
      <c r="Q6" s="295"/>
      <c r="R6" s="295"/>
    </row>
    <row r="7" spans="1:24" ht="16.149999999999999" customHeight="1" x14ac:dyDescent="0.25">
      <c r="B7" s="330" t="s">
        <v>3</v>
      </c>
      <c r="C7" s="1155"/>
      <c r="D7" s="1155"/>
      <c r="E7" s="1155"/>
      <c r="F7" s="1155"/>
      <c r="G7" s="1155"/>
      <c r="H7" s="16"/>
      <c r="I7" s="296" t="s">
        <v>103</v>
      </c>
      <c r="J7" s="6">
        <f>Input!$C$9</f>
        <v>2023</v>
      </c>
      <c r="K7" s="296" t="s">
        <v>103</v>
      </c>
      <c r="L7" s="6">
        <f>J7-1</f>
        <v>2022</v>
      </c>
      <c r="M7" s="4"/>
      <c r="P7" s="175"/>
      <c r="Q7" s="175"/>
      <c r="S7" s="298"/>
      <c r="T7" s="307"/>
    </row>
    <row r="8" spans="1:24" ht="14.45" customHeight="1" x14ac:dyDescent="0.25">
      <c r="B8" s="262" t="s">
        <v>136</v>
      </c>
      <c r="C8" s="471"/>
      <c r="D8" s="303" t="s">
        <v>13</v>
      </c>
      <c r="E8" s="175"/>
      <c r="F8" s="175"/>
      <c r="G8" s="175"/>
      <c r="H8" s="175"/>
      <c r="I8" s="4"/>
      <c r="J8" s="4"/>
      <c r="K8" s="4"/>
      <c r="L8" s="4"/>
      <c r="M8" s="4"/>
      <c r="N8" s="175"/>
      <c r="O8" s="175"/>
      <c r="P8" s="175"/>
      <c r="Q8" s="175"/>
      <c r="R8" s="175"/>
      <c r="S8" s="298"/>
      <c r="T8" s="307"/>
    </row>
    <row r="9" spans="1:24" ht="15" customHeight="1" x14ac:dyDescent="0.25">
      <c r="B9" s="1143" t="s">
        <v>249</v>
      </c>
      <c r="C9" s="1143"/>
      <c r="D9" s="1143"/>
      <c r="E9" s="1143"/>
      <c r="F9" s="1143"/>
      <c r="G9" s="1151" t="s">
        <v>194</v>
      </c>
      <c r="H9" s="1151"/>
      <c r="I9" s="1151"/>
      <c r="J9" s="209"/>
      <c r="K9" s="308"/>
      <c r="L9" s="209"/>
      <c r="M9" s="279"/>
      <c r="N9" s="9"/>
      <c r="O9" s="9"/>
      <c r="P9" s="1146" t="s">
        <v>265</v>
      </c>
      <c r="Q9" s="9"/>
      <c r="R9" s="314"/>
      <c r="S9" s="307"/>
      <c r="T9" s="307"/>
    </row>
    <row r="10" spans="1:24" s="174" customFormat="1" ht="15" x14ac:dyDescent="0.25">
      <c r="A10" s="195"/>
      <c r="B10" s="1143" t="s">
        <v>215</v>
      </c>
      <c r="C10" s="1143"/>
      <c r="D10" s="1143"/>
      <c r="E10" s="1143"/>
      <c r="F10" s="1143"/>
      <c r="G10" s="1151" t="s">
        <v>11</v>
      </c>
      <c r="H10" s="1151"/>
      <c r="I10" s="1151"/>
      <c r="J10" s="210"/>
      <c r="K10" s="308"/>
      <c r="L10" s="210"/>
      <c r="M10" s="279"/>
      <c r="N10" s="9"/>
      <c r="O10" s="9"/>
      <c r="P10" s="1146"/>
      <c r="Q10" s="9"/>
      <c r="R10" s="314"/>
      <c r="S10" s="307"/>
      <c r="T10" s="309"/>
      <c r="U10" s="332"/>
      <c r="V10" s="332"/>
      <c r="W10" s="332"/>
      <c r="X10" s="332"/>
    </row>
    <row r="11" spans="1:24" s="174" customFormat="1" ht="15" x14ac:dyDescent="0.25">
      <c r="A11" s="195"/>
      <c r="B11" s="1143" t="s">
        <v>222</v>
      </c>
      <c r="C11" s="1131"/>
      <c r="D11" s="1131"/>
      <c r="E11" s="1131"/>
      <c r="F11" s="1131"/>
      <c r="G11" s="1151" t="s">
        <v>11</v>
      </c>
      <c r="H11" s="1151"/>
      <c r="I11" s="1151"/>
      <c r="J11" s="210"/>
      <c r="K11" s="308"/>
      <c r="L11" s="210"/>
      <c r="M11" s="279"/>
      <c r="N11" s="9"/>
      <c r="O11" s="9"/>
      <c r="P11" s="1146"/>
      <c r="Q11" s="9"/>
      <c r="R11" s="314"/>
      <c r="S11" s="307"/>
      <c r="T11" s="307"/>
      <c r="U11" s="332"/>
      <c r="V11" s="332"/>
      <c r="W11" s="332"/>
      <c r="X11" s="332"/>
    </row>
    <row r="12" spans="1:24" s="174" customFormat="1" ht="15" x14ac:dyDescent="0.25">
      <c r="A12" s="195"/>
      <c r="B12" s="1143" t="s">
        <v>217</v>
      </c>
      <c r="C12" s="1143"/>
      <c r="D12" s="1143"/>
      <c r="E12" s="1143"/>
      <c r="F12" s="1143"/>
      <c r="G12" s="1151" t="s">
        <v>11</v>
      </c>
      <c r="H12" s="1151"/>
      <c r="I12" s="1151"/>
      <c r="J12" s="210"/>
      <c r="K12" s="308"/>
      <c r="L12" s="210"/>
      <c r="M12" s="279"/>
      <c r="N12" s="9"/>
      <c r="O12" s="9"/>
      <c r="P12" s="1146"/>
      <c r="Q12" s="9"/>
      <c r="R12" s="314"/>
      <c r="S12" s="307"/>
      <c r="T12" s="307"/>
      <c r="U12" s="332"/>
      <c r="V12" s="332"/>
      <c r="W12" s="332"/>
      <c r="X12" s="332"/>
    </row>
    <row r="13" spans="1:24" s="174" customFormat="1" x14ac:dyDescent="0.25">
      <c r="A13" s="195"/>
      <c r="B13" s="1143" t="s">
        <v>225</v>
      </c>
      <c r="C13" s="1143"/>
      <c r="D13" s="1143"/>
      <c r="E13" s="1143"/>
      <c r="F13" s="1143"/>
      <c r="G13" s="1151" t="s">
        <v>194</v>
      </c>
      <c r="H13" s="1151"/>
      <c r="I13" s="1151"/>
      <c r="J13" s="210"/>
      <c r="K13" s="308"/>
      <c r="L13" s="210"/>
      <c r="M13" s="279"/>
      <c r="N13" s="9"/>
      <c r="O13" s="9"/>
      <c r="P13" s="1146"/>
      <c r="Q13" s="9"/>
      <c r="R13" s="314"/>
      <c r="S13" s="299"/>
      <c r="T13" s="290"/>
      <c r="U13" s="332"/>
      <c r="V13" s="332"/>
      <c r="W13" s="332"/>
      <c r="X13" s="332"/>
    </row>
    <row r="14" spans="1:24" s="302" customFormat="1" ht="16.899999999999999" customHeight="1" x14ac:dyDescent="0.25">
      <c r="A14" s="195"/>
      <c r="B14" s="1143" t="s">
        <v>224</v>
      </c>
      <c r="C14" s="1143"/>
      <c r="D14" s="1143"/>
      <c r="E14" s="1143"/>
      <c r="F14" s="1143"/>
      <c r="G14" s="1151" t="s">
        <v>194</v>
      </c>
      <c r="H14" s="1151"/>
      <c r="I14" s="1151"/>
      <c r="J14" s="210"/>
      <c r="K14" s="308"/>
      <c r="L14" s="210"/>
      <c r="M14" s="279"/>
      <c r="N14" s="16" t="s">
        <v>109</v>
      </c>
      <c r="O14" s="16"/>
      <c r="P14" s="1146"/>
      <c r="Q14" s="9"/>
      <c r="R14" s="16" t="s">
        <v>111</v>
      </c>
      <c r="S14" s="289"/>
      <c r="T14" s="290"/>
      <c r="U14" s="332"/>
      <c r="V14" s="332"/>
      <c r="W14" s="332"/>
      <c r="X14" s="332"/>
    </row>
    <row r="15" spans="1:24" s="174" customFormat="1" ht="15" customHeight="1" thickBot="1" x14ac:dyDescent="0.3">
      <c r="A15" s="195"/>
      <c r="B15" s="1158" t="s">
        <v>115</v>
      </c>
      <c r="C15" s="1158"/>
      <c r="D15" s="1158"/>
      <c r="E15" s="1158"/>
      <c r="F15" s="1158"/>
      <c r="G15" s="1151" t="s">
        <v>11</v>
      </c>
      <c r="H15" s="1151"/>
      <c r="I15" s="1151"/>
      <c r="J15" s="210"/>
      <c r="K15" s="308"/>
      <c r="L15" s="210"/>
      <c r="M15" s="279"/>
      <c r="N15" s="9" t="s">
        <v>110</v>
      </c>
      <c r="O15" s="9"/>
      <c r="P15" s="1147"/>
      <c r="Q15" s="9"/>
      <c r="R15" s="271" t="s">
        <v>68</v>
      </c>
      <c r="S15" s="299"/>
      <c r="T15" s="290"/>
      <c r="U15" s="332"/>
      <c r="V15" s="332"/>
      <c r="W15" s="332"/>
      <c r="X15" s="332"/>
    </row>
    <row r="16" spans="1:24" s="174" customFormat="1" ht="15.6" customHeight="1" thickBot="1" x14ac:dyDescent="0.3">
      <c r="A16" s="195"/>
      <c r="B16" s="8"/>
      <c r="C16" s="1064" t="s">
        <v>114</v>
      </c>
      <c r="D16" s="1064"/>
      <c r="E16" s="1064"/>
      <c r="F16" s="1064"/>
      <c r="G16" s="1064"/>
      <c r="H16" s="1064"/>
      <c r="I16" s="262"/>
      <c r="J16" s="313" t="str">
        <f>IF(SUM(J9:J15)=0,"",SUM(J9:J15))</f>
        <v/>
      </c>
      <c r="K16" s="14"/>
      <c r="L16" s="313" t="str">
        <f>IF(SUM(L9:L15)=0,"",SUM(L9:L15))</f>
        <v/>
      </c>
      <c r="M16" s="15"/>
      <c r="N16" s="288" t="str">
        <f>IF(AND(L16="",J16=""),"",IF(J16="","",IF(J16&lt;L16,12,IF(L16="",12,24))))</f>
        <v/>
      </c>
      <c r="O16" s="9"/>
      <c r="P16" s="563"/>
      <c r="Q16" s="11"/>
      <c r="R16" s="293" t="str">
        <f>IF(P16="x","",IF(N16="","",IF(N16=12,J16/12,(J16+L16)/24)))</f>
        <v/>
      </c>
      <c r="S16" s="289"/>
      <c r="T16" s="290"/>
      <c r="U16" s="332"/>
      <c r="V16" s="332"/>
      <c r="W16" s="332"/>
      <c r="X16" s="332"/>
    </row>
    <row r="17" spans="1:24" s="174" customFormat="1" ht="16.899999999999999" customHeight="1" x14ac:dyDescent="0.25">
      <c r="A17" s="195"/>
      <c r="B17" s="284"/>
      <c r="C17" s="4"/>
      <c r="D17" s="4"/>
      <c r="E17" s="4"/>
      <c r="F17" s="4"/>
      <c r="G17" s="1156" t="s">
        <v>122</v>
      </c>
      <c r="H17" s="1156"/>
      <c r="I17" s="1156"/>
      <c r="J17" s="1156"/>
      <c r="K17" s="1156"/>
      <c r="L17" s="1156"/>
      <c r="M17" s="1156"/>
      <c r="N17" s="1156"/>
      <c r="O17" s="1156"/>
      <c r="P17" s="1156"/>
      <c r="Q17" s="1156"/>
      <c r="R17" s="1156"/>
      <c r="S17" s="289"/>
      <c r="T17" s="290"/>
      <c r="U17" s="332"/>
      <c r="V17" s="332"/>
      <c r="W17" s="332"/>
      <c r="X17" s="332"/>
    </row>
    <row r="18" spans="1:24" s="174" customFormat="1" ht="3.6" customHeight="1" x14ac:dyDescent="0.25">
      <c r="A18" s="195"/>
      <c r="B18" s="535"/>
      <c r="C18" s="1153"/>
      <c r="D18" s="1153"/>
      <c r="E18" s="1153"/>
      <c r="F18" s="1153"/>
      <c r="G18" s="1153"/>
      <c r="H18" s="1153"/>
      <c r="I18" s="1153"/>
      <c r="J18" s="546"/>
      <c r="K18" s="543"/>
      <c r="L18" s="546"/>
      <c r="M18" s="544"/>
      <c r="N18" s="538"/>
      <c r="O18" s="538"/>
      <c r="P18" s="538"/>
      <c r="Q18" s="538"/>
      <c r="R18" s="545"/>
      <c r="S18" s="289"/>
      <c r="T18" s="290"/>
      <c r="U18" s="332"/>
      <c r="V18" s="332"/>
      <c r="W18" s="332"/>
      <c r="X18" s="332"/>
    </row>
    <row r="19" spans="1:24" s="174" customFormat="1" ht="12.6" customHeight="1" x14ac:dyDescent="0.25">
      <c r="A19" s="195"/>
      <c r="B19" s="5" t="s">
        <v>34</v>
      </c>
      <c r="C19" s="1064" t="s">
        <v>74</v>
      </c>
      <c r="D19" s="1064"/>
      <c r="E19" s="1064"/>
      <c r="F19" s="1064"/>
      <c r="G19" s="1064"/>
      <c r="H19" s="1064"/>
      <c r="I19" s="1064"/>
      <c r="J19" s="312"/>
      <c r="K19" s="310"/>
      <c r="L19" s="312"/>
      <c r="M19" s="311"/>
      <c r="N19" s="287"/>
      <c r="O19" s="287"/>
      <c r="P19" s="287"/>
      <c r="Q19" s="287"/>
      <c r="R19" s="331"/>
      <c r="S19" s="289"/>
      <c r="T19" s="290"/>
      <c r="U19" s="332"/>
      <c r="V19" s="332"/>
      <c r="W19" s="332"/>
      <c r="X19" s="332"/>
    </row>
    <row r="20" spans="1:24" s="174" customFormat="1" ht="16.899999999999999" customHeight="1" x14ac:dyDescent="0.25">
      <c r="A20" s="195"/>
      <c r="B20" s="1065"/>
      <c r="C20" s="1065"/>
      <c r="D20" s="1065"/>
      <c r="E20" s="1065"/>
      <c r="F20" s="1065"/>
      <c r="G20" s="1065"/>
      <c r="H20" s="1065"/>
      <c r="I20" s="1065"/>
      <c r="J20" s="1065"/>
      <c r="K20" s="1065"/>
      <c r="L20" s="1065"/>
      <c r="M20" s="1065"/>
      <c r="N20" s="1065"/>
      <c r="O20" s="1065"/>
      <c r="P20" s="1065"/>
      <c r="Q20" s="1065"/>
      <c r="R20" s="1065"/>
      <c r="S20" s="289"/>
      <c r="T20" s="290"/>
      <c r="U20" s="332"/>
      <c r="V20" s="332"/>
      <c r="W20" s="332"/>
      <c r="X20" s="332"/>
    </row>
    <row r="21" spans="1:24" s="174" customFormat="1" ht="35.450000000000003" customHeight="1" x14ac:dyDescent="0.25">
      <c r="A21" s="195"/>
      <c r="B21" s="1065"/>
      <c r="C21" s="1065"/>
      <c r="D21" s="1065"/>
      <c r="E21" s="1065"/>
      <c r="F21" s="1065"/>
      <c r="G21" s="1065"/>
      <c r="H21" s="1065"/>
      <c r="I21" s="1065"/>
      <c r="J21" s="1065"/>
      <c r="K21" s="1065"/>
      <c r="L21" s="1065"/>
      <c r="M21" s="1065"/>
      <c r="N21" s="1065"/>
      <c r="O21" s="1065"/>
      <c r="P21" s="1065"/>
      <c r="Q21" s="1065"/>
      <c r="R21" s="1065"/>
      <c r="S21" s="289"/>
      <c r="T21" s="290"/>
      <c r="U21" s="332"/>
      <c r="V21" s="332"/>
      <c r="W21" s="332"/>
      <c r="X21" s="332"/>
    </row>
    <row r="22" spans="1:24" s="195" customFormat="1" ht="3" customHeight="1" x14ac:dyDescent="0.25">
      <c r="J22" s="290"/>
      <c r="K22" s="290"/>
      <c r="R22" s="443"/>
      <c r="S22" s="289"/>
      <c r="T22" s="290"/>
      <c r="U22" s="332"/>
      <c r="V22" s="332"/>
      <c r="W22" s="332"/>
      <c r="X22" s="332"/>
    </row>
    <row r="23" spans="1:24" ht="21.6" customHeight="1" x14ac:dyDescent="0.25">
      <c r="B23" s="330" t="s">
        <v>205</v>
      </c>
      <c r="C23" s="1154"/>
      <c r="D23" s="1154"/>
      <c r="E23" s="1154"/>
      <c r="F23" s="1154"/>
      <c r="G23" s="1154"/>
      <c r="H23" s="1154"/>
      <c r="I23" s="1154"/>
      <c r="J23" s="1154"/>
      <c r="K23" s="1154"/>
      <c r="L23" s="295"/>
      <c r="M23" s="295"/>
      <c r="N23" s="295"/>
      <c r="O23" s="295"/>
      <c r="P23" s="295"/>
      <c r="Q23" s="295"/>
      <c r="R23" s="295"/>
    </row>
    <row r="24" spans="1:24" ht="18" customHeight="1" x14ac:dyDescent="0.25">
      <c r="B24" s="330" t="s">
        <v>3</v>
      </c>
      <c r="C24" s="1155"/>
      <c r="D24" s="1155"/>
      <c r="E24" s="1155"/>
      <c r="F24" s="1155"/>
      <c r="G24" s="1155"/>
      <c r="H24" s="16"/>
      <c r="I24" s="296" t="s">
        <v>103</v>
      </c>
      <c r="J24" s="371">
        <f>Input!$C$9</f>
        <v>2023</v>
      </c>
      <c r="K24" s="296" t="s">
        <v>103</v>
      </c>
      <c r="L24" s="6">
        <f>J24-1</f>
        <v>2022</v>
      </c>
      <c r="M24" s="4"/>
      <c r="P24" s="175"/>
      <c r="Q24" s="175"/>
    </row>
    <row r="25" spans="1:24"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4" x14ac:dyDescent="0.25">
      <c r="B26" s="1143" t="s">
        <v>221</v>
      </c>
      <c r="C26" s="1143"/>
      <c r="D26" s="1143"/>
      <c r="E26" s="1143"/>
      <c r="F26" s="1143"/>
      <c r="G26" s="1151" t="s">
        <v>194</v>
      </c>
      <c r="H26" s="1151"/>
      <c r="I26" s="1151"/>
      <c r="J26" s="209"/>
      <c r="K26" s="308"/>
      <c r="L26" s="209"/>
      <c r="M26" s="279"/>
      <c r="N26" s="9"/>
      <c r="O26" s="9"/>
      <c r="P26" s="1146" t="s">
        <v>265</v>
      </c>
      <c r="Q26" s="9"/>
      <c r="R26" s="314"/>
    </row>
    <row r="27" spans="1:24" x14ac:dyDescent="0.25">
      <c r="B27" s="1143" t="s">
        <v>215</v>
      </c>
      <c r="C27" s="1143"/>
      <c r="D27" s="1143"/>
      <c r="E27" s="1143"/>
      <c r="F27" s="1143"/>
      <c r="G27" s="1151" t="s">
        <v>11</v>
      </c>
      <c r="H27" s="1151"/>
      <c r="I27" s="1151"/>
      <c r="J27" s="210"/>
      <c r="K27" s="308"/>
      <c r="L27" s="210"/>
      <c r="M27" s="279"/>
      <c r="N27" s="9"/>
      <c r="O27" s="9"/>
      <c r="P27" s="1146"/>
      <c r="Q27" s="9"/>
      <c r="R27" s="314"/>
    </row>
    <row r="28" spans="1:24" x14ac:dyDescent="0.25">
      <c r="B28" s="1143" t="s">
        <v>222</v>
      </c>
      <c r="C28" s="1131"/>
      <c r="D28" s="1131"/>
      <c r="E28" s="1131"/>
      <c r="F28" s="1131"/>
      <c r="G28" s="1151" t="s">
        <v>11</v>
      </c>
      <c r="H28" s="1151"/>
      <c r="I28" s="1151"/>
      <c r="J28" s="210"/>
      <c r="K28" s="308"/>
      <c r="L28" s="210"/>
      <c r="M28" s="279"/>
      <c r="N28" s="9"/>
      <c r="O28" s="9"/>
      <c r="P28" s="1146"/>
      <c r="Q28" s="9"/>
      <c r="R28" s="314"/>
    </row>
    <row r="29" spans="1:24" x14ac:dyDescent="0.25">
      <c r="B29" s="1143" t="s">
        <v>217</v>
      </c>
      <c r="C29" s="1143"/>
      <c r="D29" s="1143"/>
      <c r="E29" s="1143"/>
      <c r="F29" s="1143"/>
      <c r="G29" s="1151" t="s">
        <v>11</v>
      </c>
      <c r="H29" s="1151"/>
      <c r="I29" s="1151"/>
      <c r="J29" s="210"/>
      <c r="K29" s="308"/>
      <c r="L29" s="210"/>
      <c r="M29" s="279"/>
      <c r="N29" s="9"/>
      <c r="O29" s="9"/>
      <c r="P29" s="1146"/>
      <c r="Q29" s="9"/>
      <c r="R29" s="314"/>
    </row>
    <row r="30" spans="1:24" x14ac:dyDescent="0.25">
      <c r="B30" s="1143" t="s">
        <v>225</v>
      </c>
      <c r="C30" s="1143"/>
      <c r="D30" s="1143"/>
      <c r="E30" s="1143"/>
      <c r="F30" s="1143"/>
      <c r="G30" s="1151" t="s">
        <v>194</v>
      </c>
      <c r="H30" s="1151"/>
      <c r="I30" s="1151"/>
      <c r="J30" s="210"/>
      <c r="K30" s="308"/>
      <c r="L30" s="210"/>
      <c r="M30" s="279"/>
      <c r="N30" s="9"/>
      <c r="O30" s="9"/>
      <c r="P30" s="1146"/>
      <c r="Q30" s="9"/>
      <c r="R30" s="314"/>
    </row>
    <row r="31" spans="1:24" x14ac:dyDescent="0.25">
      <c r="B31" s="1143" t="s">
        <v>224</v>
      </c>
      <c r="C31" s="1143"/>
      <c r="D31" s="1143"/>
      <c r="E31" s="1143"/>
      <c r="F31" s="1143"/>
      <c r="G31" s="1151" t="s">
        <v>194</v>
      </c>
      <c r="H31" s="1151"/>
      <c r="I31" s="1151"/>
      <c r="J31" s="210"/>
      <c r="K31" s="308"/>
      <c r="L31" s="210"/>
      <c r="M31" s="279"/>
      <c r="N31" s="16" t="s">
        <v>109</v>
      </c>
      <c r="O31" s="16"/>
      <c r="P31" s="1146"/>
      <c r="Q31" s="9"/>
      <c r="R31" s="16" t="s">
        <v>111</v>
      </c>
    </row>
    <row r="32" spans="1:24" ht="15.6" customHeight="1" thickBot="1" x14ac:dyDescent="0.3">
      <c r="B32" s="1158" t="s">
        <v>115</v>
      </c>
      <c r="C32" s="1158"/>
      <c r="D32" s="1158"/>
      <c r="E32" s="1158"/>
      <c r="F32" s="1158"/>
      <c r="G32" s="1151" t="s">
        <v>11</v>
      </c>
      <c r="H32" s="1151"/>
      <c r="I32" s="1151"/>
      <c r="J32" s="210"/>
      <c r="K32" s="308"/>
      <c r="L32" s="210"/>
      <c r="M32" s="279"/>
      <c r="N32" s="9" t="s">
        <v>110</v>
      </c>
      <c r="O32" s="9"/>
      <c r="P32" s="1147"/>
      <c r="Q32" s="9"/>
      <c r="R32" s="271" t="s">
        <v>68</v>
      </c>
    </row>
    <row r="33" spans="2:24" ht="16.5" thickBot="1" x14ac:dyDescent="0.3">
      <c r="B33" s="8"/>
      <c r="C33" s="1064" t="s">
        <v>114</v>
      </c>
      <c r="D33" s="1064"/>
      <c r="E33" s="1064"/>
      <c r="F33" s="1064"/>
      <c r="G33" s="1064"/>
      <c r="H33" s="1064"/>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4" x14ac:dyDescent="0.25">
      <c r="B34" s="284"/>
      <c r="C34" s="4"/>
      <c r="D34" s="4"/>
      <c r="E34" s="4"/>
      <c r="F34" s="4"/>
      <c r="G34" s="1156" t="s">
        <v>122</v>
      </c>
      <c r="H34" s="1156"/>
      <c r="I34" s="1156"/>
      <c r="J34" s="1156"/>
      <c r="K34" s="1156"/>
      <c r="L34" s="1156"/>
      <c r="M34" s="1156"/>
      <c r="N34" s="1156"/>
      <c r="O34" s="1156"/>
      <c r="P34" s="1156"/>
      <c r="Q34" s="1156"/>
      <c r="R34" s="1156"/>
    </row>
    <row r="35" spans="2:24" ht="4.1500000000000004" customHeight="1" x14ac:dyDescent="0.25">
      <c r="B35" s="535"/>
      <c r="C35" s="1153"/>
      <c r="D35" s="1153"/>
      <c r="E35" s="1153"/>
      <c r="F35" s="1153"/>
      <c r="G35" s="1153"/>
      <c r="H35" s="1153"/>
      <c r="I35" s="1153"/>
      <c r="J35" s="546"/>
      <c r="K35" s="543"/>
      <c r="L35" s="546"/>
      <c r="M35" s="544"/>
      <c r="N35" s="538"/>
      <c r="O35" s="538"/>
      <c r="P35" s="538"/>
      <c r="Q35" s="538"/>
      <c r="R35" s="545"/>
    </row>
    <row r="36" spans="2:24" x14ac:dyDescent="0.25">
      <c r="B36" s="5" t="s">
        <v>34</v>
      </c>
      <c r="C36" s="1064" t="s">
        <v>74</v>
      </c>
      <c r="D36" s="1064"/>
      <c r="E36" s="1064"/>
      <c r="F36" s="1064"/>
      <c r="G36" s="1064"/>
      <c r="H36" s="1064"/>
      <c r="I36" s="1064"/>
      <c r="J36" s="312"/>
      <c r="K36" s="310"/>
      <c r="L36" s="312"/>
      <c r="M36" s="311"/>
      <c r="N36" s="287"/>
      <c r="O36" s="287"/>
      <c r="P36" s="287"/>
      <c r="Q36" s="287"/>
      <c r="R36" s="331"/>
    </row>
    <row r="37" spans="2:24" x14ac:dyDescent="0.25">
      <c r="B37" s="1065"/>
      <c r="C37" s="1065"/>
      <c r="D37" s="1065"/>
      <c r="E37" s="1065"/>
      <c r="F37" s="1065"/>
      <c r="G37" s="1065"/>
      <c r="H37" s="1065"/>
      <c r="I37" s="1065"/>
      <c r="J37" s="1065"/>
      <c r="K37" s="1065"/>
      <c r="L37" s="1065"/>
      <c r="M37" s="1065"/>
      <c r="N37" s="1065"/>
      <c r="O37" s="1065"/>
      <c r="P37" s="1065"/>
      <c r="Q37" s="1065"/>
      <c r="R37" s="1065"/>
    </row>
    <row r="38" spans="2:24" ht="40.9" customHeight="1" x14ac:dyDescent="0.25">
      <c r="B38" s="1065"/>
      <c r="C38" s="1065"/>
      <c r="D38" s="1065"/>
      <c r="E38" s="1065"/>
      <c r="F38" s="1065"/>
      <c r="G38" s="1065"/>
      <c r="H38" s="1065"/>
      <c r="I38" s="1065"/>
      <c r="J38" s="1065"/>
      <c r="K38" s="1065"/>
      <c r="L38" s="1065"/>
      <c r="M38" s="1065"/>
      <c r="N38" s="1065"/>
      <c r="O38" s="1065"/>
      <c r="P38" s="1065"/>
      <c r="Q38" s="1065"/>
      <c r="R38" s="1065"/>
    </row>
    <row r="39" spans="2:24" s="195" customFormat="1" ht="3.6" customHeight="1" x14ac:dyDescent="0.25">
      <c r="J39" s="290"/>
      <c r="K39" s="290"/>
      <c r="R39" s="443"/>
      <c r="S39" s="289"/>
      <c r="T39" s="290"/>
      <c r="U39" s="332"/>
      <c r="V39" s="332"/>
      <c r="W39" s="332"/>
      <c r="X39" s="332"/>
    </row>
    <row r="40" spans="2:24" ht="21.6" customHeight="1" x14ac:dyDescent="0.25">
      <c r="B40" s="330" t="s">
        <v>205</v>
      </c>
      <c r="C40" s="1154"/>
      <c r="D40" s="1154"/>
      <c r="E40" s="1154"/>
      <c r="F40" s="1154"/>
      <c r="G40" s="1154"/>
      <c r="H40" s="1154"/>
      <c r="I40" s="1154"/>
      <c r="J40" s="1154"/>
      <c r="K40" s="1154"/>
      <c r="L40" s="295"/>
      <c r="M40" s="295"/>
      <c r="N40" s="295"/>
      <c r="O40" s="295"/>
      <c r="P40" s="295"/>
      <c r="Q40" s="295"/>
      <c r="R40" s="295"/>
    </row>
    <row r="41" spans="2:24" ht="18" customHeight="1" x14ac:dyDescent="0.25">
      <c r="B41" s="330" t="s">
        <v>3</v>
      </c>
      <c r="C41" s="1157"/>
      <c r="D41" s="1157"/>
      <c r="E41" s="1157"/>
      <c r="F41" s="1157"/>
      <c r="G41" s="1157"/>
      <c r="H41" s="16"/>
      <c r="I41" s="296" t="s">
        <v>103</v>
      </c>
      <c r="J41" s="371">
        <f>Input!$C$9</f>
        <v>2023</v>
      </c>
      <c r="K41" s="296" t="s">
        <v>103</v>
      </c>
      <c r="L41" s="6">
        <f>J41-1</f>
        <v>2022</v>
      </c>
      <c r="M41" s="4"/>
      <c r="P41" s="175"/>
      <c r="Q41" s="175"/>
    </row>
    <row r="42" spans="2:24"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4" x14ac:dyDescent="0.25">
      <c r="B43" s="1143" t="s">
        <v>221</v>
      </c>
      <c r="C43" s="1143"/>
      <c r="D43" s="1143"/>
      <c r="E43" s="1143"/>
      <c r="F43" s="1143"/>
      <c r="G43" s="1151" t="s">
        <v>194</v>
      </c>
      <c r="H43" s="1151"/>
      <c r="I43" s="1151"/>
      <c r="J43" s="209"/>
      <c r="K43" s="308"/>
      <c r="L43" s="209"/>
      <c r="M43" s="279"/>
      <c r="N43" s="9"/>
      <c r="O43" s="9"/>
      <c r="P43" s="1146" t="s">
        <v>265</v>
      </c>
      <c r="Q43" s="9"/>
      <c r="R43" s="314"/>
    </row>
    <row r="44" spans="2:24" x14ac:dyDescent="0.25">
      <c r="B44" s="1143" t="s">
        <v>215</v>
      </c>
      <c r="C44" s="1143"/>
      <c r="D44" s="1143"/>
      <c r="E44" s="1143"/>
      <c r="F44" s="1143"/>
      <c r="G44" s="1151" t="s">
        <v>11</v>
      </c>
      <c r="H44" s="1151"/>
      <c r="I44" s="1151"/>
      <c r="J44" s="210"/>
      <c r="K44" s="308"/>
      <c r="L44" s="210"/>
      <c r="M44" s="279"/>
      <c r="N44" s="9"/>
      <c r="O44" s="9"/>
      <c r="P44" s="1146"/>
      <c r="Q44" s="9"/>
      <c r="R44" s="314"/>
    </row>
    <row r="45" spans="2:24" x14ac:dyDescent="0.25">
      <c r="B45" s="1143" t="s">
        <v>222</v>
      </c>
      <c r="C45" s="1131"/>
      <c r="D45" s="1131"/>
      <c r="E45" s="1131"/>
      <c r="F45" s="1131"/>
      <c r="G45" s="1151" t="s">
        <v>11</v>
      </c>
      <c r="H45" s="1151"/>
      <c r="I45" s="1151"/>
      <c r="J45" s="210"/>
      <c r="K45" s="308"/>
      <c r="L45" s="210"/>
      <c r="M45" s="279"/>
      <c r="N45" s="9"/>
      <c r="O45" s="9"/>
      <c r="P45" s="1146"/>
      <c r="Q45" s="9"/>
      <c r="R45" s="314"/>
    </row>
    <row r="46" spans="2:24" x14ac:dyDescent="0.25">
      <c r="B46" s="1143" t="s">
        <v>217</v>
      </c>
      <c r="C46" s="1143"/>
      <c r="D46" s="1143"/>
      <c r="E46" s="1143"/>
      <c r="F46" s="1143"/>
      <c r="G46" s="1151" t="s">
        <v>11</v>
      </c>
      <c r="H46" s="1151"/>
      <c r="I46" s="1151"/>
      <c r="J46" s="210"/>
      <c r="K46" s="308"/>
      <c r="L46" s="210"/>
      <c r="M46" s="279"/>
      <c r="N46" s="9"/>
      <c r="O46" s="9"/>
      <c r="P46" s="1146"/>
      <c r="Q46" s="9"/>
      <c r="R46" s="314"/>
    </row>
    <row r="47" spans="2:24" x14ac:dyDescent="0.25">
      <c r="B47" s="1143" t="s">
        <v>225</v>
      </c>
      <c r="C47" s="1143"/>
      <c r="D47" s="1143"/>
      <c r="E47" s="1143"/>
      <c r="F47" s="1143"/>
      <c r="G47" s="1151" t="s">
        <v>194</v>
      </c>
      <c r="H47" s="1151"/>
      <c r="I47" s="1151"/>
      <c r="J47" s="210"/>
      <c r="K47" s="308"/>
      <c r="L47" s="210"/>
      <c r="M47" s="279"/>
      <c r="N47" s="9"/>
      <c r="O47" s="9"/>
      <c r="P47" s="1146"/>
      <c r="Q47" s="9"/>
      <c r="R47" s="314"/>
    </row>
    <row r="48" spans="2:24" x14ac:dyDescent="0.25">
      <c r="B48" s="1143" t="s">
        <v>224</v>
      </c>
      <c r="C48" s="1143"/>
      <c r="D48" s="1143"/>
      <c r="E48" s="1143"/>
      <c r="F48" s="1143"/>
      <c r="G48" s="1151" t="s">
        <v>194</v>
      </c>
      <c r="H48" s="1151"/>
      <c r="I48" s="1151"/>
      <c r="J48" s="210"/>
      <c r="K48" s="308"/>
      <c r="L48" s="210"/>
      <c r="M48" s="279"/>
      <c r="N48" s="16" t="s">
        <v>109</v>
      </c>
      <c r="O48" s="16"/>
      <c r="P48" s="1146"/>
      <c r="Q48" s="9"/>
      <c r="R48" s="16" t="s">
        <v>111</v>
      </c>
    </row>
    <row r="49" spans="2:24" ht="15.6" customHeight="1" thickBot="1" x14ac:dyDescent="0.3">
      <c r="B49" s="1158" t="s">
        <v>115</v>
      </c>
      <c r="C49" s="1158"/>
      <c r="D49" s="1158"/>
      <c r="E49" s="1158"/>
      <c r="F49" s="1158"/>
      <c r="G49" s="1151" t="s">
        <v>11</v>
      </c>
      <c r="H49" s="1151"/>
      <c r="I49" s="1151"/>
      <c r="J49" s="210"/>
      <c r="K49" s="308"/>
      <c r="L49" s="210"/>
      <c r="M49" s="279"/>
      <c r="N49" s="9" t="s">
        <v>110</v>
      </c>
      <c r="O49" s="9"/>
      <c r="P49" s="1147"/>
      <c r="Q49" s="9"/>
      <c r="R49" s="271" t="s">
        <v>68</v>
      </c>
    </row>
    <row r="50" spans="2:24" ht="16.5" thickBot="1" x14ac:dyDescent="0.3">
      <c r="B50" s="8"/>
      <c r="C50" s="1064" t="s">
        <v>114</v>
      </c>
      <c r="D50" s="1064"/>
      <c r="E50" s="1064"/>
      <c r="F50" s="1064"/>
      <c r="G50" s="1064"/>
      <c r="H50" s="1064"/>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4" x14ac:dyDescent="0.25">
      <c r="B51" s="284"/>
      <c r="C51" s="4"/>
      <c r="D51" s="4"/>
      <c r="E51" s="4"/>
      <c r="F51" s="4"/>
      <c r="G51" s="1156" t="s">
        <v>122</v>
      </c>
      <c r="H51" s="1156"/>
      <c r="I51" s="1156"/>
      <c r="J51" s="1156"/>
      <c r="K51" s="1156"/>
      <c r="L51" s="1156"/>
      <c r="M51" s="1156"/>
      <c r="N51" s="1156"/>
      <c r="O51" s="1156"/>
      <c r="P51" s="1156"/>
      <c r="Q51" s="1156"/>
      <c r="R51" s="1156"/>
    </row>
    <row r="52" spans="2:24" ht="4.1500000000000004" customHeight="1" x14ac:dyDescent="0.25">
      <c r="B52" s="535"/>
      <c r="C52" s="1153"/>
      <c r="D52" s="1153"/>
      <c r="E52" s="1153"/>
      <c r="F52" s="1153"/>
      <c r="G52" s="1153"/>
      <c r="H52" s="1153"/>
      <c r="I52" s="1153"/>
      <c r="J52" s="546"/>
      <c r="K52" s="543"/>
      <c r="L52" s="546"/>
      <c r="M52" s="544"/>
      <c r="N52" s="538"/>
      <c r="O52" s="538"/>
      <c r="P52" s="538"/>
      <c r="Q52" s="538"/>
      <c r="R52" s="545"/>
    </row>
    <row r="53" spans="2:24" x14ac:dyDescent="0.25">
      <c r="B53" s="5" t="s">
        <v>34</v>
      </c>
      <c r="C53" s="1064" t="s">
        <v>74</v>
      </c>
      <c r="D53" s="1064"/>
      <c r="E53" s="1064"/>
      <c r="F53" s="1064"/>
      <c r="G53" s="1064"/>
      <c r="H53" s="1064"/>
      <c r="I53" s="1064"/>
      <c r="J53" s="312"/>
      <c r="K53" s="310"/>
      <c r="L53" s="312"/>
      <c r="M53" s="311"/>
      <c r="N53" s="287"/>
      <c r="O53" s="287"/>
      <c r="P53" s="287"/>
      <c r="Q53" s="287"/>
      <c r="R53" s="331"/>
    </row>
    <row r="54" spans="2:24" x14ac:dyDescent="0.25">
      <c r="B54" s="1065"/>
      <c r="C54" s="1065"/>
      <c r="D54" s="1065"/>
      <c r="E54" s="1065"/>
      <c r="F54" s="1065"/>
      <c r="G54" s="1065"/>
      <c r="H54" s="1065"/>
      <c r="I54" s="1065"/>
      <c r="J54" s="1065"/>
      <c r="K54" s="1065"/>
      <c r="L54" s="1065"/>
      <c r="M54" s="1065"/>
      <c r="N54" s="1065"/>
      <c r="O54" s="1065"/>
      <c r="P54" s="1065"/>
      <c r="Q54" s="1065"/>
      <c r="R54" s="1065"/>
    </row>
    <row r="55" spans="2:24" ht="40.9" customHeight="1" x14ac:dyDescent="0.25">
      <c r="B55" s="1065"/>
      <c r="C55" s="1065"/>
      <c r="D55" s="1065"/>
      <c r="E55" s="1065"/>
      <c r="F55" s="1065"/>
      <c r="G55" s="1065"/>
      <c r="H55" s="1065"/>
      <c r="I55" s="1065"/>
      <c r="J55" s="1065"/>
      <c r="K55" s="1065"/>
      <c r="L55" s="1065"/>
      <c r="M55" s="1065"/>
      <c r="N55" s="1065"/>
      <c r="O55" s="1065"/>
      <c r="P55" s="1065"/>
      <c r="Q55" s="1065"/>
      <c r="R55" s="1065"/>
    </row>
    <row r="56" spans="2:24" s="195" customFormat="1" ht="4.1500000000000004" customHeight="1" x14ac:dyDescent="0.25">
      <c r="J56" s="290"/>
      <c r="K56" s="290"/>
      <c r="R56" s="443"/>
      <c r="S56" s="289"/>
      <c r="T56" s="290"/>
      <c r="U56" s="332"/>
      <c r="V56" s="332"/>
      <c r="W56" s="332"/>
      <c r="X56" s="332"/>
    </row>
    <row r="57" spans="2:24" ht="21.6" customHeight="1" x14ac:dyDescent="0.25">
      <c r="B57" s="330" t="s">
        <v>205</v>
      </c>
      <c r="C57" s="1154"/>
      <c r="D57" s="1154"/>
      <c r="E57" s="1154"/>
      <c r="F57" s="1154"/>
      <c r="G57" s="1154"/>
      <c r="H57" s="1154"/>
      <c r="I57" s="1154"/>
      <c r="J57" s="1154"/>
      <c r="K57" s="1154"/>
      <c r="L57" s="295"/>
      <c r="M57" s="295"/>
      <c r="N57" s="295"/>
      <c r="O57" s="295"/>
      <c r="P57" s="295"/>
      <c r="Q57" s="295"/>
      <c r="R57" s="295"/>
    </row>
    <row r="58" spans="2:24" ht="18" customHeight="1" x14ac:dyDescent="0.25">
      <c r="B58" s="330" t="s">
        <v>3</v>
      </c>
      <c r="C58" s="1155"/>
      <c r="D58" s="1155"/>
      <c r="E58" s="1155"/>
      <c r="F58" s="1155"/>
      <c r="G58" s="1155"/>
      <c r="H58" s="16"/>
      <c r="I58" s="296" t="s">
        <v>103</v>
      </c>
      <c r="J58" s="371">
        <f>Input!$C$9</f>
        <v>2023</v>
      </c>
      <c r="K58" s="296" t="s">
        <v>103</v>
      </c>
      <c r="L58" s="6">
        <f>J58-1</f>
        <v>2022</v>
      </c>
      <c r="M58" s="4"/>
      <c r="P58" s="175"/>
      <c r="Q58" s="175"/>
    </row>
    <row r="59" spans="2:24"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4" x14ac:dyDescent="0.25">
      <c r="B60" s="1143" t="s">
        <v>221</v>
      </c>
      <c r="C60" s="1143"/>
      <c r="D60" s="1143"/>
      <c r="E60" s="1143"/>
      <c r="F60" s="1143"/>
      <c r="G60" s="1151" t="s">
        <v>194</v>
      </c>
      <c r="H60" s="1151"/>
      <c r="I60" s="1151"/>
      <c r="J60" s="209"/>
      <c r="K60" s="308"/>
      <c r="L60" s="209"/>
      <c r="M60" s="279"/>
      <c r="N60" s="9"/>
      <c r="O60" s="9"/>
      <c r="P60" s="1146" t="s">
        <v>265</v>
      </c>
      <c r="Q60" s="9"/>
      <c r="R60" s="314"/>
    </row>
    <row r="61" spans="2:24" x14ac:dyDescent="0.25">
      <c r="B61" s="1143" t="s">
        <v>215</v>
      </c>
      <c r="C61" s="1143"/>
      <c r="D61" s="1143"/>
      <c r="E61" s="1143"/>
      <c r="F61" s="1143"/>
      <c r="G61" s="1151" t="s">
        <v>11</v>
      </c>
      <c r="H61" s="1151"/>
      <c r="I61" s="1151"/>
      <c r="J61" s="210"/>
      <c r="K61" s="308"/>
      <c r="L61" s="210"/>
      <c r="M61" s="279"/>
      <c r="N61" s="9"/>
      <c r="O61" s="9"/>
      <c r="P61" s="1146"/>
      <c r="Q61" s="9"/>
      <c r="R61" s="314"/>
    </row>
    <row r="62" spans="2:24" x14ac:dyDescent="0.25">
      <c r="B62" s="1143" t="s">
        <v>222</v>
      </c>
      <c r="C62" s="1131"/>
      <c r="D62" s="1131"/>
      <c r="E62" s="1131"/>
      <c r="F62" s="1131"/>
      <c r="G62" s="1151" t="s">
        <v>11</v>
      </c>
      <c r="H62" s="1151"/>
      <c r="I62" s="1151"/>
      <c r="J62" s="210"/>
      <c r="K62" s="308"/>
      <c r="L62" s="210"/>
      <c r="M62" s="279"/>
      <c r="N62" s="9"/>
      <c r="O62" s="9"/>
      <c r="P62" s="1146"/>
      <c r="Q62" s="9"/>
      <c r="R62" s="314"/>
    </row>
    <row r="63" spans="2:24" x14ac:dyDescent="0.25">
      <c r="B63" s="1143" t="s">
        <v>217</v>
      </c>
      <c r="C63" s="1143"/>
      <c r="D63" s="1143"/>
      <c r="E63" s="1143"/>
      <c r="F63" s="1143"/>
      <c r="G63" s="1151" t="s">
        <v>11</v>
      </c>
      <c r="H63" s="1151"/>
      <c r="I63" s="1151"/>
      <c r="J63" s="210"/>
      <c r="K63" s="308"/>
      <c r="L63" s="210"/>
      <c r="M63" s="279"/>
      <c r="N63" s="9"/>
      <c r="O63" s="9"/>
      <c r="P63" s="1146"/>
      <c r="Q63" s="9"/>
      <c r="R63" s="314"/>
    </row>
    <row r="64" spans="2:24" x14ac:dyDescent="0.25">
      <c r="B64" s="1143" t="s">
        <v>225</v>
      </c>
      <c r="C64" s="1143"/>
      <c r="D64" s="1143"/>
      <c r="E64" s="1143"/>
      <c r="F64" s="1143"/>
      <c r="G64" s="1151" t="s">
        <v>194</v>
      </c>
      <c r="H64" s="1151"/>
      <c r="I64" s="1151"/>
      <c r="J64" s="210"/>
      <c r="K64" s="308"/>
      <c r="L64" s="210"/>
      <c r="M64" s="279"/>
      <c r="N64" s="9"/>
      <c r="O64" s="9"/>
      <c r="P64" s="1146"/>
      <c r="Q64" s="9"/>
      <c r="R64" s="314"/>
    </row>
    <row r="65" spans="1:24" x14ac:dyDescent="0.25">
      <c r="B65" s="1143" t="s">
        <v>224</v>
      </c>
      <c r="C65" s="1143"/>
      <c r="D65" s="1143"/>
      <c r="E65" s="1143"/>
      <c r="F65" s="1143"/>
      <c r="G65" s="1151" t="s">
        <v>194</v>
      </c>
      <c r="H65" s="1151"/>
      <c r="I65" s="1151"/>
      <c r="J65" s="210"/>
      <c r="K65" s="308"/>
      <c r="L65" s="210"/>
      <c r="M65" s="279"/>
      <c r="N65" s="16" t="s">
        <v>109</v>
      </c>
      <c r="O65" s="16"/>
      <c r="P65" s="1146"/>
      <c r="Q65" s="9"/>
      <c r="R65" s="16" t="s">
        <v>111</v>
      </c>
    </row>
    <row r="66" spans="1:24" ht="15.6" customHeight="1" thickBot="1" x14ac:dyDescent="0.3">
      <c r="B66" s="1158" t="s">
        <v>115</v>
      </c>
      <c r="C66" s="1158"/>
      <c r="D66" s="1158"/>
      <c r="E66" s="1158"/>
      <c r="F66" s="1158"/>
      <c r="G66" s="1151" t="s">
        <v>11</v>
      </c>
      <c r="H66" s="1151"/>
      <c r="I66" s="1151"/>
      <c r="J66" s="210"/>
      <c r="K66" s="308"/>
      <c r="L66" s="210"/>
      <c r="M66" s="279"/>
      <c r="N66" s="9" t="s">
        <v>110</v>
      </c>
      <c r="O66" s="9"/>
      <c r="P66" s="1147"/>
      <c r="Q66" s="9"/>
      <c r="R66" s="271" t="s">
        <v>68</v>
      </c>
    </row>
    <row r="67" spans="1:24" ht="16.5" thickBot="1" x14ac:dyDescent="0.3">
      <c r="B67" s="8"/>
      <c r="C67" s="1064" t="s">
        <v>114</v>
      </c>
      <c r="D67" s="1064"/>
      <c r="E67" s="1064"/>
      <c r="F67" s="1064"/>
      <c r="G67" s="1064"/>
      <c r="H67" s="1064"/>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4" x14ac:dyDescent="0.25">
      <c r="B68" s="284"/>
      <c r="C68" s="4"/>
      <c r="D68" s="4"/>
      <c r="E68" s="4"/>
      <c r="F68" s="4"/>
      <c r="G68" s="1156" t="s">
        <v>122</v>
      </c>
      <c r="H68" s="1156"/>
      <c r="I68" s="1156"/>
      <c r="J68" s="1156"/>
      <c r="K68" s="1156"/>
      <c r="L68" s="1156"/>
      <c r="M68" s="1156"/>
      <c r="N68" s="1156"/>
      <c r="O68" s="1156"/>
      <c r="P68" s="1156"/>
      <c r="Q68" s="1156"/>
      <c r="R68" s="1156"/>
    </row>
    <row r="69" spans="1:24" ht="4.1500000000000004" customHeight="1" x14ac:dyDescent="0.25">
      <c r="B69" s="535"/>
      <c r="C69" s="1153"/>
      <c r="D69" s="1153"/>
      <c r="E69" s="1153"/>
      <c r="F69" s="1153"/>
      <c r="G69" s="1153"/>
      <c r="H69" s="1153"/>
      <c r="I69" s="1153"/>
      <c r="J69" s="546"/>
      <c r="K69" s="543"/>
      <c r="L69" s="546"/>
      <c r="M69" s="544"/>
      <c r="N69" s="538"/>
      <c r="O69" s="538"/>
      <c r="P69" s="538"/>
      <c r="Q69" s="538"/>
      <c r="R69" s="545"/>
    </row>
    <row r="70" spans="1:24" x14ac:dyDescent="0.25">
      <c r="B70" s="5" t="s">
        <v>34</v>
      </c>
      <c r="C70" s="1064" t="s">
        <v>74</v>
      </c>
      <c r="D70" s="1064"/>
      <c r="E70" s="1064"/>
      <c r="F70" s="1064"/>
      <c r="G70" s="1064"/>
      <c r="H70" s="1064"/>
      <c r="I70" s="1064"/>
      <c r="J70" s="312"/>
      <c r="K70" s="310"/>
      <c r="L70" s="312"/>
      <c r="M70" s="311"/>
      <c r="N70" s="287"/>
      <c r="O70" s="287"/>
      <c r="P70" s="287"/>
      <c r="Q70" s="287"/>
      <c r="R70" s="331"/>
    </row>
    <row r="71" spans="1:24" x14ac:dyDescent="0.25">
      <c r="B71" s="1065"/>
      <c r="C71" s="1065"/>
      <c r="D71" s="1065"/>
      <c r="E71" s="1065"/>
      <c r="F71" s="1065"/>
      <c r="G71" s="1065"/>
      <c r="H71" s="1065"/>
      <c r="I71" s="1065"/>
      <c r="J71" s="1065"/>
      <c r="K71" s="1065"/>
      <c r="L71" s="1065"/>
      <c r="M71" s="1065"/>
      <c r="N71" s="1065"/>
      <c r="O71" s="1065"/>
      <c r="P71" s="1065"/>
      <c r="Q71" s="1065"/>
      <c r="R71" s="1065"/>
    </row>
    <row r="72" spans="1:24" ht="40.9" customHeight="1" x14ac:dyDescent="0.25">
      <c r="B72" s="1065"/>
      <c r="C72" s="1065"/>
      <c r="D72" s="1065"/>
      <c r="E72" s="1065"/>
      <c r="F72" s="1065"/>
      <c r="G72" s="1065"/>
      <c r="H72" s="1065"/>
      <c r="I72" s="1065"/>
      <c r="J72" s="1065"/>
      <c r="K72" s="1065"/>
      <c r="L72" s="1065"/>
      <c r="M72" s="1065"/>
      <c r="N72" s="1065"/>
      <c r="O72" s="1065"/>
      <c r="P72" s="1065"/>
      <c r="Q72" s="1065"/>
      <c r="R72" s="1065"/>
    </row>
    <row r="73" spans="1:24" s="195" customFormat="1" ht="3.6" customHeight="1" x14ac:dyDescent="0.25">
      <c r="J73" s="290"/>
      <c r="K73" s="290"/>
      <c r="R73" s="443"/>
      <c r="S73" s="289"/>
      <c r="T73" s="290"/>
      <c r="U73" s="332"/>
      <c r="V73" s="332"/>
      <c r="W73" s="332"/>
      <c r="X73" s="332"/>
    </row>
    <row r="74" spans="1:24" ht="19.149999999999999" customHeight="1" x14ac:dyDescent="0.25">
      <c r="B74" s="330" t="s">
        <v>205</v>
      </c>
      <c r="C74" s="1154"/>
      <c r="D74" s="1154"/>
      <c r="E74" s="1154"/>
      <c r="F74" s="1154"/>
      <c r="G74" s="1154"/>
      <c r="H74" s="1154"/>
      <c r="I74" s="1154"/>
      <c r="J74" s="1154"/>
      <c r="K74" s="1154"/>
      <c r="L74" s="295"/>
      <c r="M74" s="295"/>
      <c r="N74" s="295"/>
      <c r="O74" s="295"/>
      <c r="P74" s="295"/>
      <c r="Q74" s="295"/>
      <c r="R74" s="295"/>
    </row>
    <row r="75" spans="1:24" ht="16.149999999999999" customHeight="1" x14ac:dyDescent="0.25">
      <c r="B75" s="330" t="s">
        <v>3</v>
      </c>
      <c r="C75" s="1155"/>
      <c r="D75" s="1155"/>
      <c r="E75" s="1155"/>
      <c r="F75" s="1155"/>
      <c r="G75" s="1155"/>
      <c r="H75" s="16"/>
      <c r="I75" s="296" t="s">
        <v>103</v>
      </c>
      <c r="J75" s="371">
        <f>Input!$C$9</f>
        <v>2023</v>
      </c>
      <c r="K75" s="296" t="s">
        <v>103</v>
      </c>
      <c r="L75" s="6">
        <f>J75-1</f>
        <v>2022</v>
      </c>
      <c r="M75" s="4"/>
      <c r="P75" s="175"/>
      <c r="Q75" s="175"/>
      <c r="S75" s="298"/>
      <c r="T75" s="307"/>
    </row>
    <row r="76" spans="1:24"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4" ht="15" customHeight="1" x14ac:dyDescent="0.25">
      <c r="B77" s="1143" t="s">
        <v>221</v>
      </c>
      <c r="C77" s="1143"/>
      <c r="D77" s="1143"/>
      <c r="E77" s="1143"/>
      <c r="F77" s="1143"/>
      <c r="G77" s="1151" t="s">
        <v>194</v>
      </c>
      <c r="H77" s="1151"/>
      <c r="I77" s="1151"/>
      <c r="J77" s="209"/>
      <c r="K77" s="308"/>
      <c r="L77" s="209"/>
      <c r="M77" s="279"/>
      <c r="N77" s="9"/>
      <c r="O77" s="9"/>
      <c r="P77" s="1146" t="s">
        <v>265</v>
      </c>
      <c r="Q77" s="9"/>
      <c r="R77" s="314"/>
      <c r="S77" s="307"/>
      <c r="T77" s="307"/>
    </row>
    <row r="78" spans="1:24" s="174" customFormat="1" ht="15" x14ac:dyDescent="0.25">
      <c r="A78" s="195"/>
      <c r="B78" s="1143" t="s">
        <v>215</v>
      </c>
      <c r="C78" s="1143"/>
      <c r="D78" s="1143"/>
      <c r="E78" s="1143"/>
      <c r="F78" s="1143"/>
      <c r="G78" s="1151" t="s">
        <v>11</v>
      </c>
      <c r="H78" s="1151"/>
      <c r="I78" s="1151"/>
      <c r="J78" s="210"/>
      <c r="K78" s="308"/>
      <c r="L78" s="210"/>
      <c r="M78" s="279"/>
      <c r="N78" s="9"/>
      <c r="O78" s="9"/>
      <c r="P78" s="1146"/>
      <c r="Q78" s="9"/>
      <c r="R78" s="314"/>
      <c r="S78" s="307"/>
      <c r="T78" s="309"/>
      <c r="U78" s="332"/>
      <c r="V78" s="332"/>
      <c r="W78" s="332"/>
      <c r="X78" s="332"/>
    </row>
    <row r="79" spans="1:24" s="174" customFormat="1" ht="15" x14ac:dyDescent="0.25">
      <c r="A79" s="195"/>
      <c r="B79" s="1143" t="s">
        <v>222</v>
      </c>
      <c r="C79" s="1131"/>
      <c r="D79" s="1131"/>
      <c r="E79" s="1131"/>
      <c r="F79" s="1131"/>
      <c r="G79" s="1151" t="s">
        <v>11</v>
      </c>
      <c r="H79" s="1151"/>
      <c r="I79" s="1151"/>
      <c r="J79" s="210"/>
      <c r="K79" s="308"/>
      <c r="L79" s="210"/>
      <c r="M79" s="279"/>
      <c r="N79" s="9"/>
      <c r="O79" s="9"/>
      <c r="P79" s="1146"/>
      <c r="Q79" s="9"/>
      <c r="R79" s="314"/>
      <c r="S79" s="307"/>
      <c r="T79" s="307"/>
      <c r="U79" s="332"/>
      <c r="V79" s="332"/>
      <c r="W79" s="332"/>
      <c r="X79" s="332"/>
    </row>
    <row r="80" spans="1:24" s="174" customFormat="1" ht="15" x14ac:dyDescent="0.25">
      <c r="A80" s="195"/>
      <c r="B80" s="1143" t="s">
        <v>217</v>
      </c>
      <c r="C80" s="1143"/>
      <c r="D80" s="1143"/>
      <c r="E80" s="1143"/>
      <c r="F80" s="1143"/>
      <c r="G80" s="1151" t="s">
        <v>11</v>
      </c>
      <c r="H80" s="1151"/>
      <c r="I80" s="1151"/>
      <c r="J80" s="210"/>
      <c r="K80" s="308"/>
      <c r="L80" s="210"/>
      <c r="M80" s="279"/>
      <c r="N80" s="9"/>
      <c r="O80" s="9"/>
      <c r="P80" s="1146"/>
      <c r="Q80" s="9"/>
      <c r="R80" s="314"/>
      <c r="S80" s="307"/>
      <c r="T80" s="307"/>
      <c r="U80" s="332"/>
      <c r="V80" s="332"/>
      <c r="W80" s="332"/>
      <c r="X80" s="332"/>
    </row>
    <row r="81" spans="1:24" s="174" customFormat="1" x14ac:dyDescent="0.25">
      <c r="A81" s="195"/>
      <c r="B81" s="1143" t="s">
        <v>225</v>
      </c>
      <c r="C81" s="1143"/>
      <c r="D81" s="1143"/>
      <c r="E81" s="1143"/>
      <c r="F81" s="1143"/>
      <c r="G81" s="1151" t="s">
        <v>194</v>
      </c>
      <c r="H81" s="1151"/>
      <c r="I81" s="1151"/>
      <c r="J81" s="210"/>
      <c r="K81" s="308"/>
      <c r="L81" s="210"/>
      <c r="M81" s="279"/>
      <c r="N81" s="9"/>
      <c r="O81" s="9"/>
      <c r="P81" s="1146"/>
      <c r="Q81" s="9"/>
      <c r="R81" s="314"/>
      <c r="S81" s="299"/>
      <c r="T81" s="290"/>
      <c r="U81" s="332"/>
      <c r="V81" s="332"/>
      <c r="W81" s="332"/>
      <c r="X81" s="332"/>
    </row>
    <row r="82" spans="1:24" s="302" customFormat="1" ht="16.899999999999999" customHeight="1" x14ac:dyDescent="0.25">
      <c r="A82" s="195"/>
      <c r="B82" s="1143" t="s">
        <v>224</v>
      </c>
      <c r="C82" s="1143"/>
      <c r="D82" s="1143"/>
      <c r="E82" s="1143"/>
      <c r="F82" s="1143"/>
      <c r="G82" s="1151" t="s">
        <v>194</v>
      </c>
      <c r="H82" s="1151"/>
      <c r="I82" s="1151"/>
      <c r="J82" s="210"/>
      <c r="K82" s="308"/>
      <c r="L82" s="210"/>
      <c r="M82" s="279"/>
      <c r="N82" s="16" t="s">
        <v>109</v>
      </c>
      <c r="O82" s="16"/>
      <c r="P82" s="1146"/>
      <c r="Q82" s="9"/>
      <c r="R82" s="16" t="s">
        <v>111</v>
      </c>
      <c r="S82" s="289"/>
      <c r="T82" s="290"/>
      <c r="U82" s="332"/>
      <c r="V82" s="332"/>
      <c r="W82" s="332"/>
      <c r="X82" s="332"/>
    </row>
    <row r="83" spans="1:24" s="174" customFormat="1" ht="15" customHeight="1" thickBot="1" x14ac:dyDescent="0.3">
      <c r="A83" s="195"/>
      <c r="B83" s="1158" t="s">
        <v>115</v>
      </c>
      <c r="C83" s="1158"/>
      <c r="D83" s="1158"/>
      <c r="E83" s="1158"/>
      <c r="F83" s="1158"/>
      <c r="G83" s="1151" t="s">
        <v>11</v>
      </c>
      <c r="H83" s="1151"/>
      <c r="I83" s="1151"/>
      <c r="J83" s="210"/>
      <c r="K83" s="308"/>
      <c r="L83" s="210"/>
      <c r="M83" s="279"/>
      <c r="N83" s="9" t="s">
        <v>110</v>
      </c>
      <c r="O83" s="9"/>
      <c r="P83" s="1147"/>
      <c r="Q83" s="9"/>
      <c r="R83" s="271" t="s">
        <v>68</v>
      </c>
      <c r="S83" s="299"/>
      <c r="T83" s="290"/>
      <c r="U83" s="332"/>
      <c r="V83" s="332"/>
      <c r="W83" s="332"/>
      <c r="X83" s="332"/>
    </row>
    <row r="84" spans="1:24" s="174" customFormat="1" ht="15.6" customHeight="1" thickBot="1" x14ac:dyDescent="0.3">
      <c r="A84" s="195"/>
      <c r="B84" s="8"/>
      <c r="C84" s="1064" t="s">
        <v>114</v>
      </c>
      <c r="D84" s="1064"/>
      <c r="E84" s="1064"/>
      <c r="F84" s="1064"/>
      <c r="G84" s="1064"/>
      <c r="H84" s="1064"/>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332"/>
      <c r="V84" s="332"/>
      <c r="W84" s="332"/>
      <c r="X84" s="332"/>
    </row>
    <row r="85" spans="1:24" s="174" customFormat="1" ht="16.899999999999999" customHeight="1" x14ac:dyDescent="0.25">
      <c r="A85" s="195"/>
      <c r="B85" s="284"/>
      <c r="C85" s="4"/>
      <c r="D85" s="4"/>
      <c r="E85" s="4"/>
      <c r="F85" s="4"/>
      <c r="G85" s="1156" t="s">
        <v>122</v>
      </c>
      <c r="H85" s="1156"/>
      <c r="I85" s="1156"/>
      <c r="J85" s="1156"/>
      <c r="K85" s="1156"/>
      <c r="L85" s="1156"/>
      <c r="M85" s="1156"/>
      <c r="N85" s="1156"/>
      <c r="O85" s="1156"/>
      <c r="P85" s="1156"/>
      <c r="Q85" s="1156"/>
      <c r="R85" s="1156"/>
      <c r="S85" s="289"/>
      <c r="T85" s="290"/>
      <c r="U85" s="332"/>
      <c r="V85" s="332"/>
      <c r="W85" s="332"/>
      <c r="X85" s="332"/>
    </row>
    <row r="86" spans="1:24" s="174" customFormat="1" ht="3.6" customHeight="1" x14ac:dyDescent="0.25">
      <c r="A86" s="195"/>
      <c r="B86" s="535"/>
      <c r="C86" s="1153"/>
      <c r="D86" s="1153"/>
      <c r="E86" s="1153"/>
      <c r="F86" s="1153"/>
      <c r="G86" s="1153"/>
      <c r="H86" s="1153"/>
      <c r="I86" s="1153"/>
      <c r="J86" s="546"/>
      <c r="K86" s="543"/>
      <c r="L86" s="546"/>
      <c r="M86" s="544"/>
      <c r="N86" s="538"/>
      <c r="O86" s="538"/>
      <c r="P86" s="538"/>
      <c r="Q86" s="538"/>
      <c r="R86" s="545"/>
      <c r="S86" s="289"/>
      <c r="T86" s="290"/>
      <c r="U86" s="332"/>
      <c r="V86" s="332"/>
      <c r="W86" s="332"/>
      <c r="X86" s="332"/>
    </row>
    <row r="87" spans="1:24" s="174" customFormat="1" ht="12.6" customHeight="1" x14ac:dyDescent="0.25">
      <c r="A87" s="195"/>
      <c r="B87" s="5" t="s">
        <v>34</v>
      </c>
      <c r="C87" s="1064" t="s">
        <v>74</v>
      </c>
      <c r="D87" s="1064"/>
      <c r="E87" s="1064"/>
      <c r="F87" s="1064"/>
      <c r="G87" s="1064"/>
      <c r="H87" s="1064"/>
      <c r="I87" s="1064"/>
      <c r="J87" s="312"/>
      <c r="K87" s="310"/>
      <c r="L87" s="312"/>
      <c r="M87" s="311"/>
      <c r="N87" s="287"/>
      <c r="O87" s="287"/>
      <c r="P87" s="287"/>
      <c r="Q87" s="287"/>
      <c r="R87" s="331"/>
      <c r="S87" s="289"/>
      <c r="T87" s="290"/>
      <c r="U87" s="332"/>
      <c r="V87" s="332"/>
      <c r="W87" s="332"/>
      <c r="X87" s="332"/>
    </row>
    <row r="88" spans="1:24" s="174" customFormat="1" ht="16.899999999999999" customHeight="1" x14ac:dyDescent="0.25">
      <c r="A88" s="195"/>
      <c r="B88" s="1065"/>
      <c r="C88" s="1065"/>
      <c r="D88" s="1065"/>
      <c r="E88" s="1065"/>
      <c r="F88" s="1065"/>
      <c r="G88" s="1065"/>
      <c r="H88" s="1065"/>
      <c r="I88" s="1065"/>
      <c r="J88" s="1065"/>
      <c r="K88" s="1065"/>
      <c r="L88" s="1065"/>
      <c r="M88" s="1065"/>
      <c r="N88" s="1065"/>
      <c r="O88" s="1065"/>
      <c r="P88" s="1065"/>
      <c r="Q88" s="1065"/>
      <c r="R88" s="1065"/>
      <c r="S88" s="289"/>
      <c r="T88" s="290"/>
      <c r="U88" s="332"/>
      <c r="V88" s="332"/>
      <c r="W88" s="332"/>
      <c r="X88" s="332"/>
    </row>
    <row r="89" spans="1:24" s="174" customFormat="1" ht="35.450000000000003" customHeight="1" x14ac:dyDescent="0.25">
      <c r="A89" s="195"/>
      <c r="B89" s="1065"/>
      <c r="C89" s="1065"/>
      <c r="D89" s="1065"/>
      <c r="E89" s="1065"/>
      <c r="F89" s="1065"/>
      <c r="G89" s="1065"/>
      <c r="H89" s="1065"/>
      <c r="I89" s="1065"/>
      <c r="J89" s="1065"/>
      <c r="K89" s="1065"/>
      <c r="L89" s="1065"/>
      <c r="M89" s="1065"/>
      <c r="N89" s="1065"/>
      <c r="O89" s="1065"/>
      <c r="P89" s="1065"/>
      <c r="Q89" s="1065"/>
      <c r="R89" s="1065"/>
      <c r="S89" s="289"/>
      <c r="T89" s="290"/>
      <c r="U89" s="332"/>
      <c r="V89" s="332"/>
      <c r="W89" s="332"/>
      <c r="X89" s="332"/>
    </row>
    <row r="90" spans="1:24" s="195" customFormat="1" ht="5.45" customHeight="1" x14ac:dyDescent="0.25">
      <c r="J90" s="290"/>
      <c r="K90" s="290"/>
      <c r="R90" s="443"/>
      <c r="S90" s="289"/>
      <c r="T90" s="290"/>
      <c r="U90" s="332"/>
      <c r="V90" s="332"/>
      <c r="W90" s="332"/>
      <c r="X90" s="332"/>
    </row>
    <row r="91" spans="1:24" ht="21.6" customHeight="1" x14ac:dyDescent="0.25">
      <c r="B91" s="330" t="s">
        <v>205</v>
      </c>
      <c r="C91" s="1154"/>
      <c r="D91" s="1154"/>
      <c r="E91" s="1154"/>
      <c r="F91" s="1154"/>
      <c r="G91" s="1154"/>
      <c r="H91" s="1154"/>
      <c r="I91" s="1154"/>
      <c r="J91" s="1154"/>
      <c r="K91" s="1154"/>
      <c r="L91" s="295"/>
      <c r="M91" s="295"/>
      <c r="N91" s="295"/>
      <c r="O91" s="295"/>
      <c r="P91" s="295"/>
      <c r="Q91" s="295"/>
      <c r="R91" s="295"/>
    </row>
    <row r="92" spans="1:24" ht="18" customHeight="1" x14ac:dyDescent="0.25">
      <c r="B92" s="330" t="s">
        <v>3</v>
      </c>
      <c r="C92" s="1155"/>
      <c r="D92" s="1155"/>
      <c r="E92" s="1155"/>
      <c r="F92" s="1155"/>
      <c r="G92" s="1155"/>
      <c r="H92" s="16"/>
      <c r="I92" s="296" t="s">
        <v>103</v>
      </c>
      <c r="J92" s="371">
        <f>Input!$C$9</f>
        <v>2023</v>
      </c>
      <c r="K92" s="296" t="s">
        <v>103</v>
      </c>
      <c r="L92" s="6">
        <f>J92-1</f>
        <v>2022</v>
      </c>
      <c r="M92" s="4"/>
      <c r="P92" s="175"/>
      <c r="Q92" s="175"/>
    </row>
    <row r="93" spans="1:24"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4" x14ac:dyDescent="0.25">
      <c r="B94" s="1143" t="s">
        <v>221</v>
      </c>
      <c r="C94" s="1143"/>
      <c r="D94" s="1143"/>
      <c r="E94" s="1143"/>
      <c r="F94" s="1143"/>
      <c r="G94" s="1151" t="s">
        <v>194</v>
      </c>
      <c r="H94" s="1151"/>
      <c r="I94" s="1151"/>
      <c r="J94" s="209"/>
      <c r="K94" s="308"/>
      <c r="L94" s="209"/>
      <c r="M94" s="279"/>
      <c r="N94" s="9"/>
      <c r="O94" s="9"/>
      <c r="P94" s="1146" t="s">
        <v>265</v>
      </c>
      <c r="Q94" s="9"/>
      <c r="R94" s="314"/>
    </row>
    <row r="95" spans="1:24" x14ac:dyDescent="0.25">
      <c r="B95" s="1143" t="s">
        <v>215</v>
      </c>
      <c r="C95" s="1143"/>
      <c r="D95" s="1143"/>
      <c r="E95" s="1143"/>
      <c r="F95" s="1143"/>
      <c r="G95" s="1151" t="s">
        <v>11</v>
      </c>
      <c r="H95" s="1151"/>
      <c r="I95" s="1151"/>
      <c r="J95" s="210"/>
      <c r="K95" s="308"/>
      <c r="L95" s="210"/>
      <c r="M95" s="279"/>
      <c r="N95" s="9"/>
      <c r="O95" s="9"/>
      <c r="P95" s="1146"/>
      <c r="Q95" s="9"/>
      <c r="R95" s="314"/>
    </row>
    <row r="96" spans="1:24" x14ac:dyDescent="0.25">
      <c r="B96" s="1143" t="s">
        <v>222</v>
      </c>
      <c r="C96" s="1131"/>
      <c r="D96" s="1131"/>
      <c r="E96" s="1131"/>
      <c r="F96" s="1131"/>
      <c r="G96" s="1151" t="s">
        <v>11</v>
      </c>
      <c r="H96" s="1151"/>
      <c r="I96" s="1151"/>
      <c r="J96" s="210"/>
      <c r="K96" s="308"/>
      <c r="L96" s="210"/>
      <c r="M96" s="279"/>
      <c r="N96" s="9"/>
      <c r="O96" s="9"/>
      <c r="P96" s="1146"/>
      <c r="Q96" s="9"/>
      <c r="R96" s="314"/>
    </row>
    <row r="97" spans="2:24" x14ac:dyDescent="0.25">
      <c r="B97" s="1143" t="s">
        <v>217</v>
      </c>
      <c r="C97" s="1143"/>
      <c r="D97" s="1143"/>
      <c r="E97" s="1143"/>
      <c r="F97" s="1143"/>
      <c r="G97" s="1151" t="s">
        <v>11</v>
      </c>
      <c r="H97" s="1151"/>
      <c r="I97" s="1151"/>
      <c r="J97" s="210"/>
      <c r="K97" s="308"/>
      <c r="L97" s="210"/>
      <c r="M97" s="279"/>
      <c r="N97" s="9"/>
      <c r="O97" s="9"/>
      <c r="P97" s="1146"/>
      <c r="Q97" s="9"/>
      <c r="R97" s="314"/>
    </row>
    <row r="98" spans="2:24" x14ac:dyDescent="0.25">
      <c r="B98" s="1143" t="s">
        <v>225</v>
      </c>
      <c r="C98" s="1143"/>
      <c r="D98" s="1143"/>
      <c r="E98" s="1143"/>
      <c r="F98" s="1143"/>
      <c r="G98" s="1151" t="s">
        <v>194</v>
      </c>
      <c r="H98" s="1151"/>
      <c r="I98" s="1151"/>
      <c r="J98" s="210"/>
      <c r="K98" s="308"/>
      <c r="L98" s="210"/>
      <c r="M98" s="279"/>
      <c r="N98" s="9"/>
      <c r="O98" s="9"/>
      <c r="P98" s="1146"/>
      <c r="Q98" s="9"/>
      <c r="R98" s="314"/>
    </row>
    <row r="99" spans="2:24" x14ac:dyDescent="0.25">
      <c r="B99" s="1143" t="s">
        <v>224</v>
      </c>
      <c r="C99" s="1143"/>
      <c r="D99" s="1143"/>
      <c r="E99" s="1143"/>
      <c r="F99" s="1143"/>
      <c r="G99" s="1151" t="s">
        <v>194</v>
      </c>
      <c r="H99" s="1151"/>
      <c r="I99" s="1151"/>
      <c r="J99" s="210"/>
      <c r="K99" s="308"/>
      <c r="L99" s="210"/>
      <c r="M99" s="279"/>
      <c r="N99" s="16" t="s">
        <v>109</v>
      </c>
      <c r="O99" s="16"/>
      <c r="P99" s="1146"/>
      <c r="Q99" s="9"/>
      <c r="R99" s="16" t="s">
        <v>111</v>
      </c>
    </row>
    <row r="100" spans="2:24" ht="15.6" customHeight="1" thickBot="1" x14ac:dyDescent="0.3">
      <c r="B100" s="1158" t="s">
        <v>115</v>
      </c>
      <c r="C100" s="1158"/>
      <c r="D100" s="1158"/>
      <c r="E100" s="1158"/>
      <c r="F100" s="1158"/>
      <c r="G100" s="1151" t="s">
        <v>11</v>
      </c>
      <c r="H100" s="1151"/>
      <c r="I100" s="1151"/>
      <c r="J100" s="210"/>
      <c r="K100" s="308"/>
      <c r="L100" s="210"/>
      <c r="M100" s="279"/>
      <c r="N100" s="9" t="s">
        <v>110</v>
      </c>
      <c r="O100" s="9"/>
      <c r="P100" s="1147"/>
      <c r="Q100" s="9"/>
      <c r="R100" s="271" t="s">
        <v>68</v>
      </c>
    </row>
    <row r="101" spans="2:24" ht="16.5" thickBot="1" x14ac:dyDescent="0.3">
      <c r="B101" s="8"/>
      <c r="C101" s="1064" t="s">
        <v>114</v>
      </c>
      <c r="D101" s="1064"/>
      <c r="E101" s="1064"/>
      <c r="F101" s="1064"/>
      <c r="G101" s="1064"/>
      <c r="H101" s="1064"/>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4" x14ac:dyDescent="0.25">
      <c r="B102" s="284"/>
      <c r="C102" s="4"/>
      <c r="D102" s="4"/>
      <c r="E102" s="4"/>
      <c r="F102" s="4"/>
      <c r="G102" s="1156" t="s">
        <v>122</v>
      </c>
      <c r="H102" s="1156"/>
      <c r="I102" s="1156"/>
      <c r="J102" s="1156"/>
      <c r="K102" s="1156"/>
      <c r="L102" s="1156"/>
      <c r="M102" s="1156"/>
      <c r="N102" s="1156"/>
      <c r="O102" s="1156"/>
      <c r="P102" s="1156"/>
      <c r="Q102" s="1156"/>
      <c r="R102" s="1156"/>
    </row>
    <row r="103" spans="2:24" ht="4.1500000000000004" customHeight="1" x14ac:dyDescent="0.25">
      <c r="B103" s="535"/>
      <c r="C103" s="1153"/>
      <c r="D103" s="1153"/>
      <c r="E103" s="1153"/>
      <c r="F103" s="1153"/>
      <c r="G103" s="1153"/>
      <c r="H103" s="1153"/>
      <c r="I103" s="1153"/>
      <c r="J103" s="546"/>
      <c r="K103" s="543"/>
      <c r="L103" s="546"/>
      <c r="M103" s="544"/>
      <c r="N103" s="538"/>
      <c r="O103" s="538"/>
      <c r="P103" s="538"/>
      <c r="Q103" s="538"/>
      <c r="R103" s="545"/>
    </row>
    <row r="104" spans="2:24" x14ac:dyDescent="0.25">
      <c r="B104" s="5" t="s">
        <v>34</v>
      </c>
      <c r="C104" s="1064" t="s">
        <v>74</v>
      </c>
      <c r="D104" s="1064"/>
      <c r="E104" s="1064"/>
      <c r="F104" s="1064"/>
      <c r="G104" s="1064"/>
      <c r="H104" s="1064"/>
      <c r="I104" s="1064"/>
      <c r="J104" s="312"/>
      <c r="K104" s="310"/>
      <c r="L104" s="312"/>
      <c r="M104" s="311"/>
      <c r="N104" s="287"/>
      <c r="O104" s="287"/>
      <c r="P104" s="287"/>
      <c r="Q104" s="287"/>
      <c r="R104" s="331"/>
    </row>
    <row r="105" spans="2:24" x14ac:dyDescent="0.25">
      <c r="B105" s="1065"/>
      <c r="C105" s="1065"/>
      <c r="D105" s="1065"/>
      <c r="E105" s="1065"/>
      <c r="F105" s="1065"/>
      <c r="G105" s="1065"/>
      <c r="H105" s="1065"/>
      <c r="I105" s="1065"/>
      <c r="J105" s="1065"/>
      <c r="K105" s="1065"/>
      <c r="L105" s="1065"/>
      <c r="M105" s="1065"/>
      <c r="N105" s="1065"/>
      <c r="O105" s="1065"/>
      <c r="P105" s="1065"/>
      <c r="Q105" s="1065"/>
      <c r="R105" s="1065"/>
    </row>
    <row r="106" spans="2:24" ht="40.9" customHeight="1" x14ac:dyDescent="0.25">
      <c r="B106" s="1065"/>
      <c r="C106" s="1065"/>
      <c r="D106" s="1065"/>
      <c r="E106" s="1065"/>
      <c r="F106" s="1065"/>
      <c r="G106" s="1065"/>
      <c r="H106" s="1065"/>
      <c r="I106" s="1065"/>
      <c r="J106" s="1065"/>
      <c r="K106" s="1065"/>
      <c r="L106" s="1065"/>
      <c r="M106" s="1065"/>
      <c r="N106" s="1065"/>
      <c r="O106" s="1065"/>
      <c r="P106" s="1065"/>
      <c r="Q106" s="1065"/>
      <c r="R106" s="1065"/>
    </row>
    <row r="107" spans="2:24" s="195" customFormat="1" ht="4.1500000000000004" customHeight="1" x14ac:dyDescent="0.25">
      <c r="J107" s="290"/>
      <c r="K107" s="290"/>
      <c r="R107" s="443"/>
      <c r="S107" s="289"/>
      <c r="T107" s="290"/>
      <c r="U107" s="332"/>
      <c r="V107" s="332"/>
      <c r="W107" s="332"/>
      <c r="X107" s="332"/>
    </row>
    <row r="108" spans="2:24" ht="21.6" customHeight="1" x14ac:dyDescent="0.25">
      <c r="B108" s="330" t="s">
        <v>205</v>
      </c>
      <c r="C108" s="1154"/>
      <c r="D108" s="1154"/>
      <c r="E108" s="1154"/>
      <c r="F108" s="1154"/>
      <c r="G108" s="1154"/>
      <c r="H108" s="1154"/>
      <c r="I108" s="1154"/>
      <c r="J108" s="1154"/>
      <c r="K108" s="1154"/>
      <c r="L108" s="295"/>
      <c r="M108" s="295"/>
      <c r="N108" s="295"/>
      <c r="O108" s="295"/>
      <c r="P108" s="295"/>
      <c r="Q108" s="295"/>
      <c r="R108" s="295"/>
    </row>
    <row r="109" spans="2:24" ht="18" customHeight="1" x14ac:dyDescent="0.25">
      <c r="B109" s="330" t="s">
        <v>3</v>
      </c>
      <c r="C109" s="1155"/>
      <c r="D109" s="1155"/>
      <c r="E109" s="1155"/>
      <c r="F109" s="1155"/>
      <c r="G109" s="1155"/>
      <c r="H109" s="16"/>
      <c r="I109" s="296" t="s">
        <v>103</v>
      </c>
      <c r="J109" s="371">
        <f>Input!$C$9</f>
        <v>2023</v>
      </c>
      <c r="K109" s="296" t="s">
        <v>103</v>
      </c>
      <c r="L109" s="6">
        <f>J109-1</f>
        <v>2022</v>
      </c>
      <c r="M109" s="4"/>
      <c r="P109" s="175"/>
      <c r="Q109" s="175"/>
    </row>
    <row r="110" spans="2:24"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4" x14ac:dyDescent="0.25">
      <c r="B111" s="1143" t="s">
        <v>221</v>
      </c>
      <c r="C111" s="1143"/>
      <c r="D111" s="1143"/>
      <c r="E111" s="1143"/>
      <c r="F111" s="1143"/>
      <c r="G111" s="1151" t="s">
        <v>194</v>
      </c>
      <c r="H111" s="1151"/>
      <c r="I111" s="1151"/>
      <c r="J111" s="209"/>
      <c r="K111" s="308"/>
      <c r="L111" s="209"/>
      <c r="M111" s="279"/>
      <c r="N111" s="9"/>
      <c r="O111" s="9"/>
      <c r="P111" s="1146" t="s">
        <v>265</v>
      </c>
      <c r="Q111" s="9"/>
      <c r="R111" s="314"/>
    </row>
    <row r="112" spans="2:24" x14ac:dyDescent="0.25">
      <c r="B112" s="1143" t="s">
        <v>215</v>
      </c>
      <c r="C112" s="1143"/>
      <c r="D112" s="1143"/>
      <c r="E112" s="1143"/>
      <c r="F112" s="1143"/>
      <c r="G112" s="1151" t="s">
        <v>11</v>
      </c>
      <c r="H112" s="1151"/>
      <c r="I112" s="1151"/>
      <c r="J112" s="210"/>
      <c r="K112" s="308"/>
      <c r="L112" s="210"/>
      <c r="M112" s="279"/>
      <c r="N112" s="9"/>
      <c r="O112" s="9"/>
      <c r="P112" s="1146"/>
      <c r="Q112" s="9"/>
      <c r="R112" s="314"/>
    </row>
    <row r="113" spans="2:24" x14ac:dyDescent="0.25">
      <c r="B113" s="1143" t="s">
        <v>222</v>
      </c>
      <c r="C113" s="1131"/>
      <c r="D113" s="1131"/>
      <c r="E113" s="1131"/>
      <c r="F113" s="1131"/>
      <c r="G113" s="1151" t="s">
        <v>11</v>
      </c>
      <c r="H113" s="1151"/>
      <c r="I113" s="1151"/>
      <c r="J113" s="210"/>
      <c r="K113" s="308"/>
      <c r="L113" s="210"/>
      <c r="M113" s="279"/>
      <c r="N113" s="9"/>
      <c r="O113" s="9"/>
      <c r="P113" s="1146"/>
      <c r="Q113" s="9"/>
      <c r="R113" s="314"/>
    </row>
    <row r="114" spans="2:24" x14ac:dyDescent="0.25">
      <c r="B114" s="1143" t="s">
        <v>217</v>
      </c>
      <c r="C114" s="1143"/>
      <c r="D114" s="1143"/>
      <c r="E114" s="1143"/>
      <c r="F114" s="1143"/>
      <c r="G114" s="1151" t="s">
        <v>11</v>
      </c>
      <c r="H114" s="1151"/>
      <c r="I114" s="1151"/>
      <c r="J114" s="210"/>
      <c r="K114" s="308"/>
      <c r="L114" s="210"/>
      <c r="M114" s="279"/>
      <c r="N114" s="9"/>
      <c r="O114" s="9"/>
      <c r="P114" s="1146"/>
      <c r="Q114" s="9"/>
      <c r="R114" s="314"/>
    </row>
    <row r="115" spans="2:24" x14ac:dyDescent="0.25">
      <c r="B115" s="1143" t="s">
        <v>225</v>
      </c>
      <c r="C115" s="1143"/>
      <c r="D115" s="1143"/>
      <c r="E115" s="1143"/>
      <c r="F115" s="1143"/>
      <c r="G115" s="1151" t="s">
        <v>194</v>
      </c>
      <c r="H115" s="1151"/>
      <c r="I115" s="1151"/>
      <c r="J115" s="210"/>
      <c r="K115" s="308"/>
      <c r="L115" s="210"/>
      <c r="M115" s="279"/>
      <c r="N115" s="9"/>
      <c r="O115" s="9"/>
      <c r="P115" s="1146"/>
      <c r="Q115" s="9"/>
      <c r="R115" s="314"/>
    </row>
    <row r="116" spans="2:24" x14ac:dyDescent="0.25">
      <c r="B116" s="1143" t="s">
        <v>224</v>
      </c>
      <c r="C116" s="1143"/>
      <c r="D116" s="1143"/>
      <c r="E116" s="1143"/>
      <c r="F116" s="1143"/>
      <c r="G116" s="1151" t="s">
        <v>194</v>
      </c>
      <c r="H116" s="1151"/>
      <c r="I116" s="1151"/>
      <c r="J116" s="210"/>
      <c r="K116" s="308"/>
      <c r="L116" s="210"/>
      <c r="M116" s="279"/>
      <c r="N116" s="16" t="s">
        <v>109</v>
      </c>
      <c r="O116" s="16"/>
      <c r="P116" s="1146"/>
      <c r="Q116" s="9"/>
      <c r="R116" s="16" t="s">
        <v>111</v>
      </c>
    </row>
    <row r="117" spans="2:24" ht="15.6" customHeight="1" thickBot="1" x14ac:dyDescent="0.3">
      <c r="B117" s="1158" t="s">
        <v>115</v>
      </c>
      <c r="C117" s="1158"/>
      <c r="D117" s="1158"/>
      <c r="E117" s="1158"/>
      <c r="F117" s="1158"/>
      <c r="G117" s="1151" t="s">
        <v>11</v>
      </c>
      <c r="H117" s="1151"/>
      <c r="I117" s="1151"/>
      <c r="J117" s="210"/>
      <c r="K117" s="308"/>
      <c r="L117" s="210"/>
      <c r="M117" s="279"/>
      <c r="N117" s="9" t="s">
        <v>110</v>
      </c>
      <c r="O117" s="9"/>
      <c r="P117" s="1147"/>
      <c r="Q117" s="9"/>
      <c r="R117" s="271" t="s">
        <v>68</v>
      </c>
    </row>
    <row r="118" spans="2:24" ht="16.5" thickBot="1" x14ac:dyDescent="0.3">
      <c r="B118" s="8"/>
      <c r="C118" s="1064" t="s">
        <v>114</v>
      </c>
      <c r="D118" s="1064"/>
      <c r="E118" s="1064"/>
      <c r="F118" s="1064"/>
      <c r="G118" s="1064"/>
      <c r="H118" s="1064"/>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4" x14ac:dyDescent="0.25">
      <c r="B119" s="284"/>
      <c r="C119" s="4"/>
      <c r="D119" s="4"/>
      <c r="E119" s="4"/>
      <c r="F119" s="4"/>
      <c r="G119" s="1156" t="s">
        <v>122</v>
      </c>
      <c r="H119" s="1156"/>
      <c r="I119" s="1156"/>
      <c r="J119" s="1156"/>
      <c r="K119" s="1156"/>
      <c r="L119" s="1156"/>
      <c r="M119" s="1156"/>
      <c r="N119" s="1156"/>
      <c r="O119" s="1156"/>
      <c r="P119" s="1156"/>
      <c r="Q119" s="1156"/>
      <c r="R119" s="1156"/>
    </row>
    <row r="120" spans="2:24" ht="4.1500000000000004" customHeight="1" x14ac:dyDescent="0.25">
      <c r="B120" s="535"/>
      <c r="C120" s="1153"/>
      <c r="D120" s="1153"/>
      <c r="E120" s="1153"/>
      <c r="F120" s="1153"/>
      <c r="G120" s="1153"/>
      <c r="H120" s="1153"/>
      <c r="I120" s="1153"/>
      <c r="J120" s="546"/>
      <c r="K120" s="543"/>
      <c r="L120" s="546"/>
      <c r="M120" s="544"/>
      <c r="N120" s="538"/>
      <c r="O120" s="538"/>
      <c r="P120" s="538"/>
      <c r="Q120" s="538"/>
      <c r="R120" s="545"/>
    </row>
    <row r="121" spans="2:24" x14ac:dyDescent="0.25">
      <c r="B121" s="5" t="s">
        <v>34</v>
      </c>
      <c r="C121" s="1064" t="s">
        <v>74</v>
      </c>
      <c r="D121" s="1064"/>
      <c r="E121" s="1064"/>
      <c r="F121" s="1064"/>
      <c r="G121" s="1064"/>
      <c r="H121" s="1064"/>
      <c r="I121" s="1064"/>
      <c r="J121" s="312"/>
      <c r="K121" s="310"/>
      <c r="L121" s="312"/>
      <c r="M121" s="311"/>
      <c r="N121" s="287"/>
      <c r="O121" s="287"/>
      <c r="P121" s="287"/>
      <c r="Q121" s="287"/>
      <c r="R121" s="331"/>
    </row>
    <row r="122" spans="2:24" x14ac:dyDescent="0.25">
      <c r="B122" s="1065"/>
      <c r="C122" s="1065"/>
      <c r="D122" s="1065"/>
      <c r="E122" s="1065"/>
      <c r="F122" s="1065"/>
      <c r="G122" s="1065"/>
      <c r="H122" s="1065"/>
      <c r="I122" s="1065"/>
      <c r="J122" s="1065"/>
      <c r="K122" s="1065"/>
      <c r="L122" s="1065"/>
      <c r="M122" s="1065"/>
      <c r="N122" s="1065"/>
      <c r="O122" s="1065"/>
      <c r="P122" s="1065"/>
      <c r="Q122" s="1065"/>
      <c r="R122" s="1065"/>
    </row>
    <row r="123" spans="2:24" ht="40.9" customHeight="1" x14ac:dyDescent="0.25">
      <c r="B123" s="1065"/>
      <c r="C123" s="1065"/>
      <c r="D123" s="1065"/>
      <c r="E123" s="1065"/>
      <c r="F123" s="1065"/>
      <c r="G123" s="1065"/>
      <c r="H123" s="1065"/>
      <c r="I123" s="1065"/>
      <c r="J123" s="1065"/>
      <c r="K123" s="1065"/>
      <c r="L123" s="1065"/>
      <c r="M123" s="1065"/>
      <c r="N123" s="1065"/>
      <c r="O123" s="1065"/>
      <c r="P123" s="1065"/>
      <c r="Q123" s="1065"/>
      <c r="R123" s="1065"/>
    </row>
    <row r="124" spans="2:24" s="195" customFormat="1" ht="5.45" customHeight="1" x14ac:dyDescent="0.25">
      <c r="J124" s="290"/>
      <c r="K124" s="290"/>
      <c r="R124" s="443"/>
      <c r="S124" s="289"/>
      <c r="T124" s="290"/>
      <c r="U124" s="332"/>
      <c r="V124" s="332"/>
      <c r="W124" s="332"/>
      <c r="X124" s="332"/>
    </row>
    <row r="125" spans="2:24" ht="21.6" customHeight="1" x14ac:dyDescent="0.25">
      <c r="B125" s="330" t="s">
        <v>205</v>
      </c>
      <c r="C125" s="1154"/>
      <c r="D125" s="1154"/>
      <c r="E125" s="1154"/>
      <c r="F125" s="1154"/>
      <c r="G125" s="1154"/>
      <c r="H125" s="1154"/>
      <c r="I125" s="1154"/>
      <c r="J125" s="1154"/>
      <c r="K125" s="1154"/>
      <c r="L125" s="295"/>
      <c r="M125" s="295"/>
      <c r="N125" s="295"/>
      <c r="O125" s="295"/>
      <c r="P125" s="295"/>
      <c r="Q125" s="295"/>
      <c r="R125" s="295"/>
    </row>
    <row r="126" spans="2:24" ht="18" customHeight="1" x14ac:dyDescent="0.25">
      <c r="B126" s="330" t="s">
        <v>3</v>
      </c>
      <c r="C126" s="1155"/>
      <c r="D126" s="1155"/>
      <c r="E126" s="1155"/>
      <c r="F126" s="1155"/>
      <c r="G126" s="1155"/>
      <c r="H126" s="16"/>
      <c r="I126" s="296" t="s">
        <v>103</v>
      </c>
      <c r="J126" s="371">
        <f>Input!$C$9</f>
        <v>2023</v>
      </c>
      <c r="K126" s="296" t="s">
        <v>103</v>
      </c>
      <c r="L126" s="6">
        <f>J126-1</f>
        <v>2022</v>
      </c>
      <c r="M126" s="4"/>
      <c r="P126" s="175"/>
      <c r="Q126" s="175"/>
    </row>
    <row r="127" spans="2:24"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4" x14ac:dyDescent="0.25">
      <c r="B128" s="1143" t="s">
        <v>221</v>
      </c>
      <c r="C128" s="1143"/>
      <c r="D128" s="1143"/>
      <c r="E128" s="1143"/>
      <c r="F128" s="1143"/>
      <c r="G128" s="1151" t="s">
        <v>194</v>
      </c>
      <c r="H128" s="1151"/>
      <c r="I128" s="1151"/>
      <c r="J128" s="209"/>
      <c r="K128" s="308"/>
      <c r="L128" s="209"/>
      <c r="M128" s="279"/>
      <c r="N128" s="9"/>
      <c r="O128" s="9"/>
      <c r="P128" s="1146" t="s">
        <v>265</v>
      </c>
      <c r="Q128" s="9"/>
      <c r="R128" s="314"/>
    </row>
    <row r="129" spans="2:24" x14ac:dyDescent="0.25">
      <c r="B129" s="1143" t="s">
        <v>215</v>
      </c>
      <c r="C129" s="1143"/>
      <c r="D129" s="1143"/>
      <c r="E129" s="1143"/>
      <c r="F129" s="1143"/>
      <c r="G129" s="1151" t="s">
        <v>11</v>
      </c>
      <c r="H129" s="1151"/>
      <c r="I129" s="1151"/>
      <c r="J129" s="210"/>
      <c r="K129" s="308"/>
      <c r="L129" s="210"/>
      <c r="M129" s="279"/>
      <c r="N129" s="9"/>
      <c r="O129" s="9"/>
      <c r="P129" s="1146"/>
      <c r="Q129" s="9"/>
      <c r="R129" s="314"/>
    </row>
    <row r="130" spans="2:24" x14ac:dyDescent="0.25">
      <c r="B130" s="1143" t="s">
        <v>222</v>
      </c>
      <c r="C130" s="1131"/>
      <c r="D130" s="1131"/>
      <c r="E130" s="1131"/>
      <c r="F130" s="1131"/>
      <c r="G130" s="1151" t="s">
        <v>11</v>
      </c>
      <c r="H130" s="1151"/>
      <c r="I130" s="1151"/>
      <c r="J130" s="210"/>
      <c r="K130" s="308"/>
      <c r="L130" s="210"/>
      <c r="M130" s="279"/>
      <c r="N130" s="9"/>
      <c r="O130" s="9"/>
      <c r="P130" s="1146"/>
      <c r="Q130" s="9"/>
      <c r="R130" s="314"/>
    </row>
    <row r="131" spans="2:24" x14ac:dyDescent="0.25">
      <c r="B131" s="1143" t="s">
        <v>217</v>
      </c>
      <c r="C131" s="1143"/>
      <c r="D131" s="1143"/>
      <c r="E131" s="1143"/>
      <c r="F131" s="1143"/>
      <c r="G131" s="1151" t="s">
        <v>11</v>
      </c>
      <c r="H131" s="1151"/>
      <c r="I131" s="1151"/>
      <c r="J131" s="210"/>
      <c r="K131" s="308"/>
      <c r="L131" s="210"/>
      <c r="M131" s="279"/>
      <c r="N131" s="9"/>
      <c r="O131" s="9"/>
      <c r="P131" s="1146"/>
      <c r="Q131" s="9"/>
      <c r="R131" s="314"/>
    </row>
    <row r="132" spans="2:24" x14ac:dyDescent="0.25">
      <c r="B132" s="1143" t="s">
        <v>225</v>
      </c>
      <c r="C132" s="1143"/>
      <c r="D132" s="1143"/>
      <c r="E132" s="1143"/>
      <c r="F132" s="1143"/>
      <c r="G132" s="1151" t="s">
        <v>194</v>
      </c>
      <c r="H132" s="1151"/>
      <c r="I132" s="1151"/>
      <c r="J132" s="210"/>
      <c r="K132" s="308"/>
      <c r="L132" s="210"/>
      <c r="M132" s="279"/>
      <c r="N132" s="9"/>
      <c r="O132" s="9"/>
      <c r="P132" s="1146"/>
      <c r="Q132" s="9"/>
      <c r="R132" s="314"/>
    </row>
    <row r="133" spans="2:24" x14ac:dyDescent="0.25">
      <c r="B133" s="1143" t="s">
        <v>224</v>
      </c>
      <c r="C133" s="1143"/>
      <c r="D133" s="1143"/>
      <c r="E133" s="1143"/>
      <c r="F133" s="1143"/>
      <c r="G133" s="1151" t="s">
        <v>194</v>
      </c>
      <c r="H133" s="1151"/>
      <c r="I133" s="1151"/>
      <c r="J133" s="210"/>
      <c r="K133" s="308"/>
      <c r="L133" s="210"/>
      <c r="M133" s="279"/>
      <c r="N133" s="16" t="s">
        <v>109</v>
      </c>
      <c r="O133" s="16"/>
      <c r="P133" s="1146"/>
      <c r="Q133" s="9"/>
      <c r="R133" s="16" t="s">
        <v>111</v>
      </c>
    </row>
    <row r="134" spans="2:24" ht="15.6" customHeight="1" thickBot="1" x14ac:dyDescent="0.3">
      <c r="B134" s="1158" t="s">
        <v>115</v>
      </c>
      <c r="C134" s="1158"/>
      <c r="D134" s="1158"/>
      <c r="E134" s="1158"/>
      <c r="F134" s="1158"/>
      <c r="G134" s="1151" t="s">
        <v>11</v>
      </c>
      <c r="H134" s="1151"/>
      <c r="I134" s="1151"/>
      <c r="J134" s="210"/>
      <c r="K134" s="308"/>
      <c r="L134" s="210"/>
      <c r="M134" s="279"/>
      <c r="N134" s="9" t="s">
        <v>110</v>
      </c>
      <c r="O134" s="9"/>
      <c r="P134" s="1147"/>
      <c r="Q134" s="9"/>
      <c r="R134" s="271" t="s">
        <v>68</v>
      </c>
    </row>
    <row r="135" spans="2:24" ht="16.5" thickBot="1" x14ac:dyDescent="0.3">
      <c r="B135" s="8"/>
      <c r="C135" s="1064" t="s">
        <v>114</v>
      </c>
      <c r="D135" s="1064"/>
      <c r="E135" s="1064"/>
      <c r="F135" s="1064"/>
      <c r="G135" s="1064"/>
      <c r="H135" s="1064"/>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4" x14ac:dyDescent="0.25">
      <c r="B136" s="284"/>
      <c r="C136" s="4"/>
      <c r="D136" s="4"/>
      <c r="E136" s="4"/>
      <c r="F136" s="4"/>
      <c r="G136" s="1156" t="s">
        <v>122</v>
      </c>
      <c r="H136" s="1156"/>
      <c r="I136" s="1156"/>
      <c r="J136" s="1156"/>
      <c r="K136" s="1156"/>
      <c r="L136" s="1156"/>
      <c r="M136" s="1156"/>
      <c r="N136" s="1156"/>
      <c r="O136" s="1156"/>
      <c r="P136" s="1156"/>
      <c r="Q136" s="1156"/>
      <c r="R136" s="1156"/>
    </row>
    <row r="137" spans="2:24" ht="4.1500000000000004" customHeight="1" x14ac:dyDescent="0.25">
      <c r="B137" s="535"/>
      <c r="C137" s="1153"/>
      <c r="D137" s="1153"/>
      <c r="E137" s="1153"/>
      <c r="F137" s="1153"/>
      <c r="G137" s="1153"/>
      <c r="H137" s="1153"/>
      <c r="I137" s="1153"/>
      <c r="J137" s="546"/>
      <c r="K137" s="543"/>
      <c r="L137" s="546"/>
      <c r="M137" s="544"/>
      <c r="N137" s="538"/>
      <c r="O137" s="538"/>
      <c r="P137" s="538"/>
      <c r="Q137" s="538"/>
      <c r="R137" s="545"/>
    </row>
    <row r="138" spans="2:24" x14ac:dyDescent="0.25">
      <c r="B138" s="5" t="s">
        <v>34</v>
      </c>
      <c r="C138" s="1064" t="s">
        <v>74</v>
      </c>
      <c r="D138" s="1064"/>
      <c r="E138" s="1064"/>
      <c r="F138" s="1064"/>
      <c r="G138" s="1064"/>
      <c r="H138" s="1064"/>
      <c r="I138" s="1064"/>
      <c r="J138" s="312"/>
      <c r="K138" s="310"/>
      <c r="L138" s="312"/>
      <c r="M138" s="311"/>
      <c r="N138" s="287"/>
      <c r="O138" s="287"/>
      <c r="P138" s="287"/>
      <c r="Q138" s="287"/>
      <c r="R138" s="331"/>
    </row>
    <row r="139" spans="2:24" x14ac:dyDescent="0.25">
      <c r="B139" s="1065"/>
      <c r="C139" s="1065"/>
      <c r="D139" s="1065"/>
      <c r="E139" s="1065"/>
      <c r="F139" s="1065"/>
      <c r="G139" s="1065"/>
      <c r="H139" s="1065"/>
      <c r="I139" s="1065"/>
      <c r="J139" s="1065"/>
      <c r="K139" s="1065"/>
      <c r="L139" s="1065"/>
      <c r="M139" s="1065"/>
      <c r="N139" s="1065"/>
      <c r="O139" s="1065"/>
      <c r="P139" s="1065"/>
      <c r="Q139" s="1065"/>
      <c r="R139" s="1065"/>
    </row>
    <row r="140" spans="2:24" ht="40.9" customHeight="1" x14ac:dyDescent="0.25">
      <c r="B140" s="1065"/>
      <c r="C140" s="1065"/>
      <c r="D140" s="1065"/>
      <c r="E140" s="1065"/>
      <c r="F140" s="1065"/>
      <c r="G140" s="1065"/>
      <c r="H140" s="1065"/>
      <c r="I140" s="1065"/>
      <c r="J140" s="1065"/>
      <c r="K140" s="1065"/>
      <c r="L140" s="1065"/>
      <c r="M140" s="1065"/>
      <c r="N140" s="1065"/>
      <c r="O140" s="1065"/>
      <c r="P140" s="1065"/>
      <c r="Q140" s="1065"/>
      <c r="R140" s="1065"/>
    </row>
    <row r="141" spans="2:24" s="195" customFormat="1" ht="5.45" customHeight="1" x14ac:dyDescent="0.25">
      <c r="J141" s="290"/>
      <c r="K141" s="290"/>
      <c r="R141" s="443"/>
      <c r="S141" s="289"/>
      <c r="T141" s="290"/>
      <c r="U141" s="332"/>
      <c r="V141" s="332"/>
      <c r="W141" s="332"/>
      <c r="X141" s="332"/>
    </row>
    <row r="142" spans="2:24" ht="21.6" customHeight="1" x14ac:dyDescent="0.25">
      <c r="B142" s="330" t="s">
        <v>205</v>
      </c>
      <c r="C142" s="1154"/>
      <c r="D142" s="1154"/>
      <c r="E142" s="1154"/>
      <c r="F142" s="1154"/>
      <c r="G142" s="1154"/>
      <c r="H142" s="1154"/>
      <c r="I142" s="1154"/>
      <c r="J142" s="1154"/>
      <c r="K142" s="1154"/>
      <c r="L142" s="295"/>
      <c r="M142" s="295"/>
      <c r="N142" s="295"/>
      <c r="O142" s="295"/>
      <c r="P142" s="295"/>
      <c r="Q142" s="295"/>
      <c r="R142" s="295"/>
    </row>
    <row r="143" spans="2:24" ht="18" customHeight="1" x14ac:dyDescent="0.25">
      <c r="B143" s="330" t="s">
        <v>3</v>
      </c>
      <c r="C143" s="1155"/>
      <c r="D143" s="1155"/>
      <c r="E143" s="1155"/>
      <c r="F143" s="1155"/>
      <c r="G143" s="1155"/>
      <c r="H143" s="16"/>
      <c r="I143" s="296" t="s">
        <v>103</v>
      </c>
      <c r="J143" s="371">
        <f>Input!$C$9</f>
        <v>2023</v>
      </c>
      <c r="K143" s="296" t="s">
        <v>103</v>
      </c>
      <c r="L143" s="6">
        <f>J143-1</f>
        <v>2022</v>
      </c>
      <c r="M143" s="4"/>
      <c r="P143" s="175"/>
      <c r="Q143" s="175"/>
    </row>
    <row r="144" spans="2:24"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4" x14ac:dyDescent="0.25">
      <c r="B145" s="1143" t="s">
        <v>221</v>
      </c>
      <c r="C145" s="1143"/>
      <c r="D145" s="1143"/>
      <c r="E145" s="1143"/>
      <c r="F145" s="1143"/>
      <c r="G145" s="1151" t="s">
        <v>194</v>
      </c>
      <c r="H145" s="1151"/>
      <c r="I145" s="1151"/>
      <c r="J145" s="209"/>
      <c r="K145" s="308"/>
      <c r="L145" s="209"/>
      <c r="M145" s="279"/>
      <c r="N145" s="9"/>
      <c r="O145" s="9"/>
      <c r="P145" s="1146" t="s">
        <v>265</v>
      </c>
      <c r="Q145" s="9"/>
      <c r="R145" s="314"/>
    </row>
    <row r="146" spans="2:24" x14ac:dyDescent="0.25">
      <c r="B146" s="1143" t="s">
        <v>215</v>
      </c>
      <c r="C146" s="1143"/>
      <c r="D146" s="1143"/>
      <c r="E146" s="1143"/>
      <c r="F146" s="1143"/>
      <c r="G146" s="1151" t="s">
        <v>11</v>
      </c>
      <c r="H146" s="1151"/>
      <c r="I146" s="1151"/>
      <c r="J146" s="210"/>
      <c r="K146" s="308"/>
      <c r="L146" s="210"/>
      <c r="M146" s="279"/>
      <c r="N146" s="9"/>
      <c r="O146" s="9"/>
      <c r="P146" s="1146"/>
      <c r="Q146" s="9"/>
      <c r="R146" s="314"/>
    </row>
    <row r="147" spans="2:24" x14ac:dyDescent="0.25">
      <c r="B147" s="1143" t="s">
        <v>222</v>
      </c>
      <c r="C147" s="1131"/>
      <c r="D147" s="1131"/>
      <c r="E147" s="1131"/>
      <c r="F147" s="1131"/>
      <c r="G147" s="1151" t="s">
        <v>11</v>
      </c>
      <c r="H147" s="1151"/>
      <c r="I147" s="1151"/>
      <c r="J147" s="210"/>
      <c r="K147" s="308"/>
      <c r="L147" s="210"/>
      <c r="M147" s="279"/>
      <c r="N147" s="9"/>
      <c r="O147" s="9"/>
      <c r="P147" s="1146"/>
      <c r="Q147" s="9"/>
      <c r="R147" s="314"/>
    </row>
    <row r="148" spans="2:24" x14ac:dyDescent="0.25">
      <c r="B148" s="1143" t="s">
        <v>217</v>
      </c>
      <c r="C148" s="1143"/>
      <c r="D148" s="1143"/>
      <c r="E148" s="1143"/>
      <c r="F148" s="1143"/>
      <c r="G148" s="1151" t="s">
        <v>11</v>
      </c>
      <c r="H148" s="1151"/>
      <c r="I148" s="1151"/>
      <c r="J148" s="210"/>
      <c r="K148" s="308"/>
      <c r="L148" s="210"/>
      <c r="M148" s="279"/>
      <c r="N148" s="9"/>
      <c r="O148" s="9"/>
      <c r="P148" s="1146"/>
      <c r="Q148" s="9"/>
      <c r="R148" s="314"/>
    </row>
    <row r="149" spans="2:24" x14ac:dyDescent="0.25">
      <c r="B149" s="1143" t="s">
        <v>225</v>
      </c>
      <c r="C149" s="1143"/>
      <c r="D149" s="1143"/>
      <c r="E149" s="1143"/>
      <c r="F149" s="1143"/>
      <c r="G149" s="1151" t="s">
        <v>194</v>
      </c>
      <c r="H149" s="1151"/>
      <c r="I149" s="1151"/>
      <c r="J149" s="210"/>
      <c r="K149" s="308"/>
      <c r="L149" s="210"/>
      <c r="M149" s="279"/>
      <c r="N149" s="9"/>
      <c r="O149" s="9"/>
      <c r="P149" s="1146"/>
      <c r="Q149" s="9"/>
      <c r="R149" s="314"/>
    </row>
    <row r="150" spans="2:24" x14ac:dyDescent="0.25">
      <c r="B150" s="1143" t="s">
        <v>224</v>
      </c>
      <c r="C150" s="1143"/>
      <c r="D150" s="1143"/>
      <c r="E150" s="1143"/>
      <c r="F150" s="1143"/>
      <c r="G150" s="1151" t="s">
        <v>194</v>
      </c>
      <c r="H150" s="1151"/>
      <c r="I150" s="1151"/>
      <c r="J150" s="210"/>
      <c r="K150" s="308"/>
      <c r="L150" s="210"/>
      <c r="M150" s="279"/>
      <c r="N150" s="16" t="s">
        <v>109</v>
      </c>
      <c r="O150" s="16"/>
      <c r="P150" s="1146"/>
      <c r="Q150" s="9"/>
      <c r="R150" s="16" t="s">
        <v>111</v>
      </c>
    </row>
    <row r="151" spans="2:24" ht="15.6" customHeight="1" thickBot="1" x14ac:dyDescent="0.3">
      <c r="B151" s="1158" t="s">
        <v>115</v>
      </c>
      <c r="C151" s="1158"/>
      <c r="D151" s="1158"/>
      <c r="E151" s="1158"/>
      <c r="F151" s="1158"/>
      <c r="G151" s="1151" t="s">
        <v>11</v>
      </c>
      <c r="H151" s="1151"/>
      <c r="I151" s="1151"/>
      <c r="J151" s="210"/>
      <c r="K151" s="308"/>
      <c r="L151" s="210"/>
      <c r="M151" s="279"/>
      <c r="N151" s="9" t="s">
        <v>110</v>
      </c>
      <c r="O151" s="9"/>
      <c r="P151" s="1147"/>
      <c r="Q151" s="9"/>
      <c r="R151" s="271" t="s">
        <v>68</v>
      </c>
    </row>
    <row r="152" spans="2:24" ht="16.5" thickBot="1" x14ac:dyDescent="0.3">
      <c r="B152" s="8"/>
      <c r="C152" s="1064" t="s">
        <v>114</v>
      </c>
      <c r="D152" s="1064"/>
      <c r="E152" s="1064"/>
      <c r="F152" s="1064"/>
      <c r="G152" s="1064"/>
      <c r="H152" s="1064"/>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4" x14ac:dyDescent="0.25">
      <c r="B153" s="284"/>
      <c r="C153" s="4"/>
      <c r="D153" s="4"/>
      <c r="E153" s="4"/>
      <c r="F153" s="4"/>
      <c r="G153" s="1156" t="s">
        <v>122</v>
      </c>
      <c r="H153" s="1156"/>
      <c r="I153" s="1156"/>
      <c r="J153" s="1156"/>
      <c r="K153" s="1156"/>
      <c r="L153" s="1156"/>
      <c r="M153" s="1156"/>
      <c r="N153" s="1156"/>
      <c r="O153" s="1156"/>
      <c r="P153" s="1156"/>
      <c r="Q153" s="1156"/>
      <c r="R153" s="1156"/>
    </row>
    <row r="154" spans="2:24" ht="4.1500000000000004" customHeight="1" x14ac:dyDescent="0.25">
      <c r="B154" s="535"/>
      <c r="C154" s="1153"/>
      <c r="D154" s="1153"/>
      <c r="E154" s="1153"/>
      <c r="F154" s="1153"/>
      <c r="G154" s="1153"/>
      <c r="H154" s="1153"/>
      <c r="I154" s="1153"/>
      <c r="J154" s="546"/>
      <c r="K154" s="543"/>
      <c r="L154" s="546"/>
      <c r="M154" s="544"/>
      <c r="N154" s="538"/>
      <c r="O154" s="538"/>
      <c r="P154" s="538"/>
      <c r="Q154" s="538"/>
      <c r="R154" s="545"/>
    </row>
    <row r="155" spans="2:24" x14ac:dyDescent="0.25">
      <c r="B155" s="5" t="s">
        <v>34</v>
      </c>
      <c r="C155" s="1064" t="s">
        <v>74</v>
      </c>
      <c r="D155" s="1064"/>
      <c r="E155" s="1064"/>
      <c r="F155" s="1064"/>
      <c r="G155" s="1064"/>
      <c r="H155" s="1064"/>
      <c r="I155" s="1064"/>
      <c r="J155" s="312"/>
      <c r="K155" s="310"/>
      <c r="L155" s="312"/>
      <c r="M155" s="311"/>
      <c r="N155" s="287"/>
      <c r="O155" s="287"/>
      <c r="P155" s="287"/>
      <c r="Q155" s="287"/>
      <c r="R155" s="331"/>
    </row>
    <row r="156" spans="2:24" x14ac:dyDescent="0.25">
      <c r="B156" s="1065"/>
      <c r="C156" s="1065"/>
      <c r="D156" s="1065"/>
      <c r="E156" s="1065"/>
      <c r="F156" s="1065"/>
      <c r="G156" s="1065"/>
      <c r="H156" s="1065"/>
      <c r="I156" s="1065"/>
      <c r="J156" s="1065"/>
      <c r="K156" s="1065"/>
      <c r="L156" s="1065"/>
      <c r="M156" s="1065"/>
      <c r="N156" s="1065"/>
      <c r="O156" s="1065"/>
      <c r="P156" s="1065"/>
      <c r="Q156" s="1065"/>
      <c r="R156" s="1065"/>
    </row>
    <row r="157" spans="2:24" ht="40.9" customHeight="1" x14ac:dyDescent="0.25">
      <c r="B157" s="1065"/>
      <c r="C157" s="1065"/>
      <c r="D157" s="1065"/>
      <c r="E157" s="1065"/>
      <c r="F157" s="1065"/>
      <c r="G157" s="1065"/>
      <c r="H157" s="1065"/>
      <c r="I157" s="1065"/>
      <c r="J157" s="1065"/>
      <c r="K157" s="1065"/>
      <c r="L157" s="1065"/>
      <c r="M157" s="1065"/>
      <c r="N157" s="1065"/>
      <c r="O157" s="1065"/>
      <c r="P157" s="1065"/>
      <c r="Q157" s="1065"/>
      <c r="R157" s="1065"/>
    </row>
    <row r="158" spans="2:24" s="195" customFormat="1" ht="4.1500000000000004" customHeight="1" x14ac:dyDescent="0.25">
      <c r="J158" s="290"/>
      <c r="K158" s="290"/>
      <c r="R158" s="443"/>
      <c r="S158" s="289"/>
      <c r="T158" s="290"/>
      <c r="U158" s="332"/>
      <c r="V158" s="332"/>
      <c r="W158" s="332"/>
      <c r="X158" s="332"/>
    </row>
    <row r="159" spans="2:24" ht="21.6" customHeight="1" x14ac:dyDescent="0.25">
      <c r="B159" s="330" t="s">
        <v>205</v>
      </c>
      <c r="C159" s="1154"/>
      <c r="D159" s="1154"/>
      <c r="E159" s="1154"/>
      <c r="F159" s="1154"/>
      <c r="G159" s="1154"/>
      <c r="H159" s="1154"/>
      <c r="I159" s="1154"/>
      <c r="J159" s="1154"/>
      <c r="K159" s="1154"/>
      <c r="L159" s="295"/>
      <c r="M159" s="295"/>
      <c r="N159" s="295"/>
      <c r="O159" s="295"/>
      <c r="P159" s="295"/>
      <c r="Q159" s="295"/>
      <c r="R159" s="295"/>
    </row>
    <row r="160" spans="2:24" ht="18" customHeight="1" x14ac:dyDescent="0.25">
      <c r="B160" s="330" t="s">
        <v>3</v>
      </c>
      <c r="C160" s="1155"/>
      <c r="D160" s="1155"/>
      <c r="E160" s="1155"/>
      <c r="F160" s="1155"/>
      <c r="G160" s="1155"/>
      <c r="H160" s="16"/>
      <c r="I160" s="296" t="s">
        <v>103</v>
      </c>
      <c r="J160" s="371">
        <f>Input!$C$9</f>
        <v>2023</v>
      </c>
      <c r="K160" s="296" t="s">
        <v>103</v>
      </c>
      <c r="L160" s="6">
        <f>J160-1</f>
        <v>2022</v>
      </c>
      <c r="M160" s="4"/>
      <c r="P160" s="175"/>
      <c r="Q160" s="175"/>
    </row>
    <row r="161" spans="2:24"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4" x14ac:dyDescent="0.25">
      <c r="B162" s="1143" t="s">
        <v>221</v>
      </c>
      <c r="C162" s="1143"/>
      <c r="D162" s="1143"/>
      <c r="E162" s="1143"/>
      <c r="F162" s="1143"/>
      <c r="G162" s="1151" t="s">
        <v>194</v>
      </c>
      <c r="H162" s="1151"/>
      <c r="I162" s="1151"/>
      <c r="J162" s="209"/>
      <c r="K162" s="308"/>
      <c r="L162" s="209"/>
      <c r="M162" s="279"/>
      <c r="N162" s="9"/>
      <c r="O162" s="9"/>
      <c r="P162" s="1146" t="s">
        <v>265</v>
      </c>
      <c r="Q162" s="9"/>
      <c r="R162" s="314"/>
    </row>
    <row r="163" spans="2:24" x14ac:dyDescent="0.25">
      <c r="B163" s="1143" t="s">
        <v>215</v>
      </c>
      <c r="C163" s="1143"/>
      <c r="D163" s="1143"/>
      <c r="E163" s="1143"/>
      <c r="F163" s="1143"/>
      <c r="G163" s="1151" t="s">
        <v>11</v>
      </c>
      <c r="H163" s="1151"/>
      <c r="I163" s="1151"/>
      <c r="J163" s="210"/>
      <c r="K163" s="308"/>
      <c r="L163" s="210"/>
      <c r="M163" s="279"/>
      <c r="N163" s="9"/>
      <c r="O163" s="9"/>
      <c r="P163" s="1146"/>
      <c r="Q163" s="9"/>
      <c r="R163" s="314"/>
    </row>
    <row r="164" spans="2:24" x14ac:dyDescent="0.25">
      <c r="B164" s="1143" t="s">
        <v>222</v>
      </c>
      <c r="C164" s="1131"/>
      <c r="D164" s="1131"/>
      <c r="E164" s="1131"/>
      <c r="F164" s="1131"/>
      <c r="G164" s="1151" t="s">
        <v>11</v>
      </c>
      <c r="H164" s="1151"/>
      <c r="I164" s="1151"/>
      <c r="J164" s="210"/>
      <c r="K164" s="308"/>
      <c r="L164" s="210"/>
      <c r="M164" s="279"/>
      <c r="N164" s="9"/>
      <c r="O164" s="9"/>
      <c r="P164" s="1146"/>
      <c r="Q164" s="9"/>
      <c r="R164" s="314"/>
    </row>
    <row r="165" spans="2:24" x14ac:dyDescent="0.25">
      <c r="B165" s="1143" t="s">
        <v>217</v>
      </c>
      <c r="C165" s="1143"/>
      <c r="D165" s="1143"/>
      <c r="E165" s="1143"/>
      <c r="F165" s="1143"/>
      <c r="G165" s="1151" t="s">
        <v>11</v>
      </c>
      <c r="H165" s="1151"/>
      <c r="I165" s="1151"/>
      <c r="J165" s="210"/>
      <c r="K165" s="308"/>
      <c r="L165" s="210"/>
      <c r="M165" s="279"/>
      <c r="N165" s="9"/>
      <c r="O165" s="9"/>
      <c r="P165" s="1146"/>
      <c r="Q165" s="9"/>
      <c r="R165" s="314"/>
    </row>
    <row r="166" spans="2:24" x14ac:dyDescent="0.25">
      <c r="B166" s="1143" t="s">
        <v>225</v>
      </c>
      <c r="C166" s="1143"/>
      <c r="D166" s="1143"/>
      <c r="E166" s="1143"/>
      <c r="F166" s="1143"/>
      <c r="G166" s="1151" t="s">
        <v>194</v>
      </c>
      <c r="H166" s="1151"/>
      <c r="I166" s="1151"/>
      <c r="J166" s="210"/>
      <c r="K166" s="308"/>
      <c r="L166" s="210"/>
      <c r="M166" s="279"/>
      <c r="N166" s="9"/>
      <c r="O166" s="9"/>
      <c r="P166" s="1146"/>
      <c r="Q166" s="9"/>
      <c r="R166" s="314"/>
    </row>
    <row r="167" spans="2:24" x14ac:dyDescent="0.25">
      <c r="B167" s="1143" t="s">
        <v>224</v>
      </c>
      <c r="C167" s="1143"/>
      <c r="D167" s="1143"/>
      <c r="E167" s="1143"/>
      <c r="F167" s="1143"/>
      <c r="G167" s="1151" t="s">
        <v>194</v>
      </c>
      <c r="H167" s="1151"/>
      <c r="I167" s="1151"/>
      <c r="J167" s="210"/>
      <c r="K167" s="308"/>
      <c r="L167" s="210"/>
      <c r="M167" s="279"/>
      <c r="N167" s="16" t="s">
        <v>109</v>
      </c>
      <c r="O167" s="16"/>
      <c r="P167" s="1146"/>
      <c r="Q167" s="9"/>
      <c r="R167" s="16" t="s">
        <v>111</v>
      </c>
    </row>
    <row r="168" spans="2:24" ht="15.6" customHeight="1" thickBot="1" x14ac:dyDescent="0.3">
      <c r="B168" s="1158" t="s">
        <v>115</v>
      </c>
      <c r="C168" s="1158"/>
      <c r="D168" s="1158"/>
      <c r="E168" s="1158"/>
      <c r="F168" s="1158"/>
      <c r="G168" s="1151" t="s">
        <v>11</v>
      </c>
      <c r="H168" s="1151"/>
      <c r="I168" s="1151"/>
      <c r="J168" s="210"/>
      <c r="K168" s="308"/>
      <c r="L168" s="210"/>
      <c r="M168" s="279"/>
      <c r="N168" s="9" t="s">
        <v>110</v>
      </c>
      <c r="O168" s="9"/>
      <c r="P168" s="1147"/>
      <c r="Q168" s="9"/>
      <c r="R168" s="271" t="s">
        <v>68</v>
      </c>
    </row>
    <row r="169" spans="2:24" ht="16.5" thickBot="1" x14ac:dyDescent="0.3">
      <c r="B169" s="8"/>
      <c r="C169" s="1064" t="s">
        <v>114</v>
      </c>
      <c r="D169" s="1064"/>
      <c r="E169" s="1064"/>
      <c r="F169" s="1064"/>
      <c r="G169" s="1064"/>
      <c r="H169" s="1064"/>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4" x14ac:dyDescent="0.25">
      <c r="B170" s="284"/>
      <c r="C170" s="4"/>
      <c r="D170" s="4"/>
      <c r="E170" s="4"/>
      <c r="F170" s="4"/>
      <c r="G170" s="1156" t="s">
        <v>122</v>
      </c>
      <c r="H170" s="1156"/>
      <c r="I170" s="1156"/>
      <c r="J170" s="1156"/>
      <c r="K170" s="1156"/>
      <c r="L170" s="1156"/>
      <c r="M170" s="1156"/>
      <c r="N170" s="1156"/>
      <c r="O170" s="1156"/>
      <c r="P170" s="1156"/>
      <c r="Q170" s="1156"/>
      <c r="R170" s="1156"/>
    </row>
    <row r="171" spans="2:24" ht="4.1500000000000004" customHeight="1" x14ac:dyDescent="0.25">
      <c r="B171" s="535"/>
      <c r="C171" s="1153"/>
      <c r="D171" s="1153"/>
      <c r="E171" s="1153"/>
      <c r="F171" s="1153"/>
      <c r="G171" s="1153"/>
      <c r="H171" s="1153"/>
      <c r="I171" s="1153"/>
      <c r="J171" s="546"/>
      <c r="K171" s="543"/>
      <c r="L171" s="546"/>
      <c r="M171" s="544"/>
      <c r="N171" s="538"/>
      <c r="O171" s="538"/>
      <c r="P171" s="538"/>
      <c r="Q171" s="538"/>
      <c r="R171" s="545"/>
    </row>
    <row r="172" spans="2:24" x14ac:dyDescent="0.25">
      <c r="B172" s="5" t="s">
        <v>34</v>
      </c>
      <c r="C172" s="1064" t="s">
        <v>74</v>
      </c>
      <c r="D172" s="1064"/>
      <c r="E172" s="1064"/>
      <c r="F172" s="1064"/>
      <c r="G172" s="1064"/>
      <c r="H172" s="1064"/>
      <c r="I172" s="1064"/>
      <c r="J172" s="312"/>
      <c r="K172" s="310"/>
      <c r="L172" s="312"/>
      <c r="M172" s="311"/>
      <c r="N172" s="287"/>
      <c r="O172" s="287"/>
      <c r="P172" s="287"/>
      <c r="Q172" s="287"/>
      <c r="R172" s="331"/>
    </row>
    <row r="173" spans="2:24" x14ac:dyDescent="0.25">
      <c r="B173" s="1065"/>
      <c r="C173" s="1065"/>
      <c r="D173" s="1065"/>
      <c r="E173" s="1065"/>
      <c r="F173" s="1065"/>
      <c r="G173" s="1065"/>
      <c r="H173" s="1065"/>
      <c r="I173" s="1065"/>
      <c r="J173" s="1065"/>
      <c r="K173" s="1065"/>
      <c r="L173" s="1065"/>
      <c r="M173" s="1065"/>
      <c r="N173" s="1065"/>
      <c r="O173" s="1065"/>
      <c r="P173" s="1065"/>
      <c r="Q173" s="1065"/>
      <c r="R173" s="1065"/>
    </row>
    <row r="174" spans="2:24" ht="40.9" customHeight="1" x14ac:dyDescent="0.25">
      <c r="B174" s="1065"/>
      <c r="C174" s="1065"/>
      <c r="D174" s="1065"/>
      <c r="E174" s="1065"/>
      <c r="F174" s="1065"/>
      <c r="G174" s="1065"/>
      <c r="H174" s="1065"/>
      <c r="I174" s="1065"/>
      <c r="J174" s="1065"/>
      <c r="K174" s="1065"/>
      <c r="L174" s="1065"/>
      <c r="M174" s="1065"/>
      <c r="N174" s="1065"/>
      <c r="O174" s="1065"/>
      <c r="P174" s="1065"/>
      <c r="Q174" s="1065"/>
      <c r="R174" s="1065"/>
    </row>
    <row r="175" spans="2:24"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332"/>
      <c r="V175" s="332"/>
      <c r="W175" s="332"/>
      <c r="X175" s="332"/>
    </row>
    <row r="176" spans="2:24" ht="21.6" customHeight="1" x14ac:dyDescent="0.25">
      <c r="B176" s="330" t="s">
        <v>205</v>
      </c>
      <c r="C176" s="1154"/>
      <c r="D176" s="1154"/>
      <c r="E176" s="1154"/>
      <c r="F176" s="1154"/>
      <c r="G176" s="1154"/>
      <c r="H176" s="1154"/>
      <c r="I176" s="1154"/>
      <c r="J176" s="1154"/>
      <c r="K176" s="1154"/>
      <c r="L176" s="295"/>
      <c r="M176" s="295"/>
      <c r="N176" s="295"/>
      <c r="O176" s="295"/>
      <c r="P176" s="295"/>
      <c r="Q176" s="295"/>
      <c r="R176" s="295"/>
    </row>
    <row r="177" spans="2:24" ht="18" customHeight="1" x14ac:dyDescent="0.25">
      <c r="B177" s="330" t="s">
        <v>3</v>
      </c>
      <c r="C177" s="1155"/>
      <c r="D177" s="1155"/>
      <c r="E177" s="1155"/>
      <c r="F177" s="1155"/>
      <c r="G177" s="1155"/>
      <c r="H177" s="16"/>
      <c r="I177" s="296" t="s">
        <v>103</v>
      </c>
      <c r="J177" s="371">
        <f>Input!$C$9</f>
        <v>2023</v>
      </c>
      <c r="K177" s="296" t="s">
        <v>103</v>
      </c>
      <c r="L177" s="6">
        <f>J177-1</f>
        <v>2022</v>
      </c>
      <c r="M177" s="4"/>
      <c r="P177" s="175"/>
      <c r="Q177" s="175"/>
    </row>
    <row r="178" spans="2:24"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4" x14ac:dyDescent="0.25">
      <c r="B179" s="1143" t="s">
        <v>221</v>
      </c>
      <c r="C179" s="1143"/>
      <c r="D179" s="1143"/>
      <c r="E179" s="1143"/>
      <c r="F179" s="1143"/>
      <c r="G179" s="1151" t="s">
        <v>194</v>
      </c>
      <c r="H179" s="1151"/>
      <c r="I179" s="1151"/>
      <c r="J179" s="209"/>
      <c r="K179" s="308"/>
      <c r="L179" s="209"/>
      <c r="M179" s="279"/>
      <c r="N179" s="9"/>
      <c r="O179" s="9"/>
      <c r="P179" s="1146" t="s">
        <v>265</v>
      </c>
      <c r="Q179" s="9"/>
      <c r="R179" s="314"/>
    </row>
    <row r="180" spans="2:24" x14ac:dyDescent="0.25">
      <c r="B180" s="1143" t="s">
        <v>215</v>
      </c>
      <c r="C180" s="1143"/>
      <c r="D180" s="1143"/>
      <c r="E180" s="1143"/>
      <c r="F180" s="1143"/>
      <c r="G180" s="1151" t="s">
        <v>11</v>
      </c>
      <c r="H180" s="1151"/>
      <c r="I180" s="1151"/>
      <c r="J180" s="210"/>
      <c r="K180" s="308"/>
      <c r="L180" s="210"/>
      <c r="M180" s="279"/>
      <c r="N180" s="9"/>
      <c r="O180" s="9"/>
      <c r="P180" s="1146"/>
      <c r="Q180" s="9"/>
      <c r="R180" s="314"/>
    </row>
    <row r="181" spans="2:24" x14ac:dyDescent="0.25">
      <c r="B181" s="1143" t="s">
        <v>222</v>
      </c>
      <c r="C181" s="1131"/>
      <c r="D181" s="1131"/>
      <c r="E181" s="1131"/>
      <c r="F181" s="1131"/>
      <c r="G181" s="1151" t="s">
        <v>11</v>
      </c>
      <c r="H181" s="1151"/>
      <c r="I181" s="1151"/>
      <c r="J181" s="210"/>
      <c r="K181" s="308"/>
      <c r="L181" s="210"/>
      <c r="M181" s="279"/>
      <c r="N181" s="9"/>
      <c r="O181" s="9"/>
      <c r="P181" s="1146"/>
      <c r="Q181" s="9"/>
      <c r="R181" s="314"/>
    </row>
    <row r="182" spans="2:24" x14ac:dyDescent="0.25">
      <c r="B182" s="1143" t="s">
        <v>217</v>
      </c>
      <c r="C182" s="1143"/>
      <c r="D182" s="1143"/>
      <c r="E182" s="1143"/>
      <c r="F182" s="1143"/>
      <c r="G182" s="1151" t="s">
        <v>11</v>
      </c>
      <c r="H182" s="1151"/>
      <c r="I182" s="1151"/>
      <c r="J182" s="210"/>
      <c r="K182" s="308"/>
      <c r="L182" s="210"/>
      <c r="M182" s="279"/>
      <c r="N182" s="9"/>
      <c r="O182" s="9"/>
      <c r="P182" s="1146"/>
      <c r="Q182" s="9"/>
      <c r="R182" s="314"/>
    </row>
    <row r="183" spans="2:24" x14ac:dyDescent="0.25">
      <c r="B183" s="1143" t="s">
        <v>225</v>
      </c>
      <c r="C183" s="1143"/>
      <c r="D183" s="1143"/>
      <c r="E183" s="1143"/>
      <c r="F183" s="1143"/>
      <c r="G183" s="1151" t="s">
        <v>194</v>
      </c>
      <c r="H183" s="1151"/>
      <c r="I183" s="1151"/>
      <c r="J183" s="210"/>
      <c r="K183" s="308"/>
      <c r="L183" s="210"/>
      <c r="M183" s="279"/>
      <c r="N183" s="9"/>
      <c r="O183" s="9"/>
      <c r="P183" s="1146"/>
      <c r="Q183" s="9"/>
      <c r="R183" s="314"/>
    </row>
    <row r="184" spans="2:24" x14ac:dyDescent="0.25">
      <c r="B184" s="1143" t="s">
        <v>224</v>
      </c>
      <c r="C184" s="1143"/>
      <c r="D184" s="1143"/>
      <c r="E184" s="1143"/>
      <c r="F184" s="1143"/>
      <c r="G184" s="1151" t="s">
        <v>194</v>
      </c>
      <c r="H184" s="1151"/>
      <c r="I184" s="1151"/>
      <c r="J184" s="210"/>
      <c r="K184" s="308"/>
      <c r="L184" s="210"/>
      <c r="M184" s="279"/>
      <c r="N184" s="16" t="s">
        <v>109</v>
      </c>
      <c r="O184" s="16"/>
      <c r="P184" s="1146"/>
      <c r="Q184" s="9"/>
      <c r="R184" s="16" t="s">
        <v>111</v>
      </c>
    </row>
    <row r="185" spans="2:24" ht="15.6" customHeight="1" thickBot="1" x14ac:dyDescent="0.3">
      <c r="B185" s="1158" t="s">
        <v>115</v>
      </c>
      <c r="C185" s="1158"/>
      <c r="D185" s="1158"/>
      <c r="E185" s="1158"/>
      <c r="F185" s="1158"/>
      <c r="G185" s="1151" t="s">
        <v>11</v>
      </c>
      <c r="H185" s="1151"/>
      <c r="I185" s="1151"/>
      <c r="J185" s="210"/>
      <c r="K185" s="308"/>
      <c r="L185" s="210"/>
      <c r="M185" s="279"/>
      <c r="N185" s="9" t="s">
        <v>110</v>
      </c>
      <c r="O185" s="9"/>
      <c r="P185" s="1147"/>
      <c r="Q185" s="9"/>
      <c r="R185" s="271" t="s">
        <v>68</v>
      </c>
    </row>
    <row r="186" spans="2:24" ht="16.5" thickBot="1" x14ac:dyDescent="0.3">
      <c r="B186" s="8"/>
      <c r="C186" s="1064" t="s">
        <v>114</v>
      </c>
      <c r="D186" s="1064"/>
      <c r="E186" s="1064"/>
      <c r="F186" s="1064"/>
      <c r="G186" s="1064"/>
      <c r="H186" s="1064"/>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4" x14ac:dyDescent="0.25">
      <c r="B187" s="284"/>
      <c r="C187" s="4"/>
      <c r="D187" s="4"/>
      <c r="E187" s="4"/>
      <c r="F187" s="4"/>
      <c r="G187" s="1156" t="s">
        <v>122</v>
      </c>
      <c r="H187" s="1156"/>
      <c r="I187" s="1156"/>
      <c r="J187" s="1156"/>
      <c r="K187" s="1156"/>
      <c r="L187" s="1156"/>
      <c r="M187" s="1156"/>
      <c r="N187" s="1156"/>
      <c r="O187" s="1156"/>
      <c r="P187" s="1156"/>
      <c r="Q187" s="1156"/>
      <c r="R187" s="1156"/>
    </row>
    <row r="188" spans="2:24" ht="4.1500000000000004" customHeight="1" x14ac:dyDescent="0.25">
      <c r="B188" s="535"/>
      <c r="C188" s="1153"/>
      <c r="D188" s="1153"/>
      <c r="E188" s="1153"/>
      <c r="F188" s="1153"/>
      <c r="G188" s="1153"/>
      <c r="H188" s="1153"/>
      <c r="I188" s="1153"/>
      <c r="J188" s="546"/>
      <c r="K188" s="543"/>
      <c r="L188" s="546"/>
      <c r="M188" s="544"/>
      <c r="N188" s="538"/>
      <c r="O188" s="538"/>
      <c r="P188" s="538"/>
      <c r="Q188" s="538"/>
      <c r="R188" s="545"/>
    </row>
    <row r="189" spans="2:24" x14ac:dyDescent="0.25">
      <c r="B189" s="5" t="s">
        <v>34</v>
      </c>
      <c r="C189" s="1064" t="s">
        <v>74</v>
      </c>
      <c r="D189" s="1064"/>
      <c r="E189" s="1064"/>
      <c r="F189" s="1064"/>
      <c r="G189" s="1064"/>
      <c r="H189" s="1064"/>
      <c r="I189" s="1064"/>
      <c r="J189" s="312"/>
      <c r="K189" s="310"/>
      <c r="L189" s="312"/>
      <c r="M189" s="311"/>
      <c r="N189" s="287"/>
      <c r="O189" s="287"/>
      <c r="P189" s="287"/>
      <c r="Q189" s="287"/>
      <c r="R189" s="331"/>
    </row>
    <row r="190" spans="2:24" x14ac:dyDescent="0.25">
      <c r="B190" s="1065"/>
      <c r="C190" s="1065"/>
      <c r="D190" s="1065"/>
      <c r="E190" s="1065"/>
      <c r="F190" s="1065"/>
      <c r="G190" s="1065"/>
      <c r="H190" s="1065"/>
      <c r="I190" s="1065"/>
      <c r="J190" s="1065"/>
      <c r="K190" s="1065"/>
      <c r="L190" s="1065"/>
      <c r="M190" s="1065"/>
      <c r="N190" s="1065"/>
      <c r="O190" s="1065"/>
      <c r="P190" s="1065"/>
      <c r="Q190" s="1065"/>
      <c r="R190" s="1065"/>
    </row>
    <row r="191" spans="2:24" ht="40.9" customHeight="1" x14ac:dyDescent="0.25">
      <c r="B191" s="1065"/>
      <c r="C191" s="1065"/>
      <c r="D191" s="1065"/>
      <c r="E191" s="1065"/>
      <c r="F191" s="1065"/>
      <c r="G191" s="1065"/>
      <c r="H191" s="1065"/>
      <c r="I191" s="1065"/>
      <c r="J191" s="1065"/>
      <c r="K191" s="1065"/>
      <c r="L191" s="1065"/>
      <c r="M191" s="1065"/>
      <c r="N191" s="1065"/>
      <c r="O191" s="1065"/>
      <c r="P191" s="1065"/>
      <c r="Q191" s="1065"/>
      <c r="R191" s="1065"/>
    </row>
    <row r="192" spans="2:24"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332"/>
      <c r="V192" s="332"/>
      <c r="W192" s="332"/>
      <c r="X192" s="332"/>
    </row>
    <row r="193" spans="2:18" ht="21.6" customHeight="1" x14ac:dyDescent="0.25">
      <c r="B193" s="330" t="s">
        <v>205</v>
      </c>
      <c r="C193" s="1154"/>
      <c r="D193" s="1154"/>
      <c r="E193" s="1154"/>
      <c r="F193" s="1154"/>
      <c r="G193" s="1154"/>
      <c r="H193" s="1154"/>
      <c r="I193" s="1154"/>
      <c r="J193" s="1154"/>
      <c r="K193" s="1154"/>
      <c r="L193" s="295"/>
      <c r="M193" s="295"/>
      <c r="N193" s="295"/>
      <c r="O193" s="295"/>
      <c r="P193" s="295"/>
      <c r="Q193" s="295"/>
      <c r="R193" s="295"/>
    </row>
    <row r="194" spans="2:18" ht="18" customHeight="1" x14ac:dyDescent="0.25">
      <c r="B194" s="330" t="s">
        <v>3</v>
      </c>
      <c r="C194" s="1155"/>
      <c r="D194" s="1155"/>
      <c r="E194" s="1155"/>
      <c r="F194" s="1155"/>
      <c r="G194" s="1155"/>
      <c r="H194" s="16"/>
      <c r="I194" s="296" t="s">
        <v>103</v>
      </c>
      <c r="J194" s="371">
        <f>Input!$C$9</f>
        <v>2023</v>
      </c>
      <c r="K194" s="296" t="s">
        <v>103</v>
      </c>
      <c r="L194" s="6">
        <f>J194-1</f>
        <v>2022</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3" t="s">
        <v>221</v>
      </c>
      <c r="C196" s="1143"/>
      <c r="D196" s="1143"/>
      <c r="E196" s="1143"/>
      <c r="F196" s="1143"/>
      <c r="G196" s="1151" t="s">
        <v>194</v>
      </c>
      <c r="H196" s="1151"/>
      <c r="I196" s="1151"/>
      <c r="J196" s="209"/>
      <c r="K196" s="308"/>
      <c r="L196" s="209"/>
      <c r="M196" s="279"/>
      <c r="N196" s="9"/>
      <c r="O196" s="9"/>
      <c r="P196" s="1146" t="s">
        <v>265</v>
      </c>
      <c r="Q196" s="9"/>
      <c r="R196" s="314"/>
    </row>
    <row r="197" spans="2:18" x14ac:dyDescent="0.25">
      <c r="B197" s="1143" t="s">
        <v>215</v>
      </c>
      <c r="C197" s="1143"/>
      <c r="D197" s="1143"/>
      <c r="E197" s="1143"/>
      <c r="F197" s="1143"/>
      <c r="G197" s="1151" t="s">
        <v>11</v>
      </c>
      <c r="H197" s="1151"/>
      <c r="I197" s="1151"/>
      <c r="J197" s="210"/>
      <c r="K197" s="308"/>
      <c r="L197" s="210"/>
      <c r="M197" s="279"/>
      <c r="N197" s="9"/>
      <c r="O197" s="9"/>
      <c r="P197" s="1146"/>
      <c r="Q197" s="9"/>
      <c r="R197" s="314"/>
    </row>
    <row r="198" spans="2:18" x14ac:dyDescent="0.25">
      <c r="B198" s="1143" t="s">
        <v>222</v>
      </c>
      <c r="C198" s="1131"/>
      <c r="D198" s="1131"/>
      <c r="E198" s="1131"/>
      <c r="F198" s="1131"/>
      <c r="G198" s="1151" t="s">
        <v>11</v>
      </c>
      <c r="H198" s="1151"/>
      <c r="I198" s="1151"/>
      <c r="J198" s="210"/>
      <c r="K198" s="308"/>
      <c r="L198" s="210"/>
      <c r="M198" s="279"/>
      <c r="N198" s="9"/>
      <c r="O198" s="9"/>
      <c r="P198" s="1146"/>
      <c r="Q198" s="9"/>
      <c r="R198" s="314"/>
    </row>
    <row r="199" spans="2:18" x14ac:dyDescent="0.25">
      <c r="B199" s="1143" t="s">
        <v>217</v>
      </c>
      <c r="C199" s="1143"/>
      <c r="D199" s="1143"/>
      <c r="E199" s="1143"/>
      <c r="F199" s="1143"/>
      <c r="G199" s="1151" t="s">
        <v>11</v>
      </c>
      <c r="H199" s="1151"/>
      <c r="I199" s="1151"/>
      <c r="J199" s="210"/>
      <c r="K199" s="308"/>
      <c r="L199" s="210"/>
      <c r="M199" s="279"/>
      <c r="N199" s="9"/>
      <c r="O199" s="9"/>
      <c r="P199" s="1146"/>
      <c r="Q199" s="9"/>
      <c r="R199" s="314"/>
    </row>
    <row r="200" spans="2:18" x14ac:dyDescent="0.25">
      <c r="B200" s="1143" t="s">
        <v>225</v>
      </c>
      <c r="C200" s="1143"/>
      <c r="D200" s="1143"/>
      <c r="E200" s="1143"/>
      <c r="F200" s="1143"/>
      <c r="G200" s="1151" t="s">
        <v>194</v>
      </c>
      <c r="H200" s="1151"/>
      <c r="I200" s="1151"/>
      <c r="J200" s="210"/>
      <c r="K200" s="308"/>
      <c r="L200" s="210"/>
      <c r="M200" s="279"/>
      <c r="N200" s="9"/>
      <c r="O200" s="9"/>
      <c r="P200" s="1146"/>
      <c r="Q200" s="9"/>
      <c r="R200" s="314"/>
    </row>
    <row r="201" spans="2:18" x14ac:dyDescent="0.25">
      <c r="B201" s="1143" t="s">
        <v>224</v>
      </c>
      <c r="C201" s="1143"/>
      <c r="D201" s="1143"/>
      <c r="E201" s="1143"/>
      <c r="F201" s="1143"/>
      <c r="G201" s="1151" t="s">
        <v>194</v>
      </c>
      <c r="H201" s="1151"/>
      <c r="I201" s="1151"/>
      <c r="J201" s="210"/>
      <c r="K201" s="308"/>
      <c r="L201" s="210"/>
      <c r="M201" s="279"/>
      <c r="N201" s="16" t="s">
        <v>109</v>
      </c>
      <c r="O201" s="16"/>
      <c r="P201" s="1146"/>
      <c r="Q201" s="9"/>
      <c r="R201" s="16" t="s">
        <v>111</v>
      </c>
    </row>
    <row r="202" spans="2:18" ht="15.6" customHeight="1" thickBot="1" x14ac:dyDescent="0.3">
      <c r="B202" s="1158" t="s">
        <v>115</v>
      </c>
      <c r="C202" s="1158"/>
      <c r="D202" s="1158"/>
      <c r="E202" s="1158"/>
      <c r="F202" s="1158"/>
      <c r="G202" s="1151" t="s">
        <v>11</v>
      </c>
      <c r="H202" s="1151"/>
      <c r="I202" s="1151"/>
      <c r="J202" s="210"/>
      <c r="K202" s="308"/>
      <c r="L202" s="210"/>
      <c r="M202" s="279"/>
      <c r="N202" s="9" t="s">
        <v>110</v>
      </c>
      <c r="O202" s="9"/>
      <c r="P202" s="1147"/>
      <c r="Q202" s="9"/>
      <c r="R202" s="271" t="s">
        <v>68</v>
      </c>
    </row>
    <row r="203" spans="2:18" ht="16.5" thickBot="1" x14ac:dyDescent="0.3">
      <c r="B203" s="8"/>
      <c r="C203" s="1064" t="s">
        <v>114</v>
      </c>
      <c r="D203" s="1064"/>
      <c r="E203" s="1064"/>
      <c r="F203" s="1064"/>
      <c r="G203" s="1064"/>
      <c r="H203" s="1064"/>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6" t="s">
        <v>122</v>
      </c>
      <c r="H204" s="1156"/>
      <c r="I204" s="1156"/>
      <c r="J204" s="1156"/>
      <c r="K204" s="1156"/>
      <c r="L204" s="1156"/>
      <c r="M204" s="1156"/>
      <c r="N204" s="1156"/>
      <c r="O204" s="1156"/>
      <c r="P204" s="1156"/>
      <c r="Q204" s="1156"/>
      <c r="R204" s="1156"/>
    </row>
    <row r="205" spans="2:18" ht="4.1500000000000004" customHeight="1" x14ac:dyDescent="0.25">
      <c r="B205" s="535"/>
      <c r="C205" s="1153"/>
      <c r="D205" s="1153"/>
      <c r="E205" s="1153"/>
      <c r="F205" s="1153"/>
      <c r="G205" s="1153"/>
      <c r="H205" s="1153"/>
      <c r="I205" s="1153"/>
      <c r="J205" s="546"/>
      <c r="K205" s="543"/>
      <c r="L205" s="546"/>
      <c r="M205" s="544"/>
      <c r="N205" s="538"/>
      <c r="O205" s="538"/>
      <c r="P205" s="538"/>
      <c r="Q205" s="538"/>
      <c r="R205" s="545"/>
    </row>
    <row r="206" spans="2:18" x14ac:dyDescent="0.25">
      <c r="B206" s="5" t="s">
        <v>34</v>
      </c>
      <c r="C206" s="1064" t="s">
        <v>74</v>
      </c>
      <c r="D206" s="1064"/>
      <c r="E206" s="1064"/>
      <c r="F206" s="1064"/>
      <c r="G206" s="1064"/>
      <c r="H206" s="1064"/>
      <c r="I206" s="1064"/>
      <c r="J206" s="312"/>
      <c r="K206" s="310"/>
      <c r="L206" s="312"/>
      <c r="M206" s="311"/>
      <c r="N206" s="287"/>
      <c r="O206" s="287"/>
      <c r="P206" s="287"/>
      <c r="Q206" s="287"/>
      <c r="R206" s="331"/>
    </row>
    <row r="207" spans="2:18" x14ac:dyDescent="0.25">
      <c r="B207" s="1065"/>
      <c r="C207" s="1065"/>
      <c r="D207" s="1065"/>
      <c r="E207" s="1065"/>
      <c r="F207" s="1065"/>
      <c r="G207" s="1065"/>
      <c r="H207" s="1065"/>
      <c r="I207" s="1065"/>
      <c r="J207" s="1065"/>
      <c r="K207" s="1065"/>
      <c r="L207" s="1065"/>
      <c r="M207" s="1065"/>
      <c r="N207" s="1065"/>
      <c r="O207" s="1065"/>
      <c r="P207" s="1065"/>
      <c r="Q207" s="1065"/>
      <c r="R207" s="1065"/>
    </row>
    <row r="208" spans="2:18" ht="40.9" customHeight="1" x14ac:dyDescent="0.25">
      <c r="B208" s="1065"/>
      <c r="C208" s="1065"/>
      <c r="D208" s="1065"/>
      <c r="E208" s="1065"/>
      <c r="F208" s="1065"/>
      <c r="G208" s="1065"/>
      <c r="H208" s="1065"/>
      <c r="I208" s="1065"/>
      <c r="J208" s="1065"/>
      <c r="K208" s="1065"/>
      <c r="L208" s="1065"/>
      <c r="M208" s="1065"/>
      <c r="N208" s="1065"/>
      <c r="O208" s="1065"/>
      <c r="P208" s="1065"/>
      <c r="Q208" s="1065"/>
      <c r="R208" s="1065"/>
    </row>
    <row r="209" spans="2:19" x14ac:dyDescent="0.25">
      <c r="B209" s="195"/>
      <c r="C209" s="195"/>
      <c r="D209" s="195"/>
      <c r="E209" s="195"/>
      <c r="F209" s="195"/>
      <c r="G209" s="195"/>
      <c r="H209" s="195"/>
      <c r="I209" s="195"/>
      <c r="J209" s="195"/>
      <c r="K209" s="195"/>
      <c r="L209" s="195"/>
      <c r="M209" s="195"/>
      <c r="N209" s="195"/>
      <c r="O209" s="195"/>
      <c r="P209" s="195"/>
      <c r="Q209" s="195"/>
      <c r="R209" s="444"/>
    </row>
    <row r="210" spans="2:19" s="332" customFormat="1" x14ac:dyDescent="0.25">
      <c r="R210" s="564" t="s">
        <v>247</v>
      </c>
      <c r="S210" s="292"/>
    </row>
    <row r="211" spans="2:19" s="608" customFormat="1" x14ac:dyDescent="0.25">
      <c r="J211" s="608">
        <f>SUM(J16,J33,J50,J67,J84,J101,J118,J135,J152,J169,J186,J203)</f>
        <v>0</v>
      </c>
      <c r="L211" s="608">
        <f>SUM(L16,L33,L50,L67,L84,L101,L118,L135,L152,L169,L186,L203)</f>
        <v>0</v>
      </c>
      <c r="M211" s="608">
        <f>SUM(M16,M33,M50,M67,M84,M101,M118,M135,M152,M169,M186,M203)</f>
        <v>0</v>
      </c>
      <c r="R211" s="608">
        <f>SUM(R16,R33,R50,R67,R84,R101,R118,R135,R152,R169,R186,R203)</f>
        <v>0</v>
      </c>
      <c r="S211" s="609"/>
    </row>
    <row r="212" spans="2:19" s="332" customFormat="1" x14ac:dyDescent="0.25">
      <c r="R212" s="564"/>
      <c r="S212" s="292"/>
    </row>
    <row r="213" spans="2:19" s="332" customFormat="1" x14ac:dyDescent="0.25">
      <c r="R213" s="564"/>
      <c r="S213" s="292"/>
    </row>
    <row r="214" spans="2:19" s="332" customFormat="1" x14ac:dyDescent="0.25">
      <c r="R214" s="564"/>
      <c r="S214" s="292"/>
    </row>
    <row r="215" spans="2:19" s="332" customFormat="1" x14ac:dyDescent="0.25">
      <c r="R215" s="564"/>
      <c r="S215" s="292"/>
    </row>
    <row r="216" spans="2:19" s="332" customFormat="1" x14ac:dyDescent="0.25">
      <c r="B216" s="332">
        <f>C6</f>
        <v>0</v>
      </c>
      <c r="C216" s="332">
        <f>C7</f>
        <v>0</v>
      </c>
      <c r="E216" s="496" t="str">
        <f>J16</f>
        <v/>
      </c>
      <c r="F216" s="496"/>
      <c r="G216" s="496" t="str">
        <f>L16</f>
        <v/>
      </c>
      <c r="H216" s="496">
        <f>M16</f>
        <v>0</v>
      </c>
      <c r="I216" s="496" t="str">
        <f>N16</f>
        <v/>
      </c>
      <c r="J216" s="496"/>
      <c r="K216" s="496" t="str">
        <f>R16</f>
        <v/>
      </c>
      <c r="L216" s="496">
        <f>B20</f>
        <v>0</v>
      </c>
      <c r="R216" s="564"/>
      <c r="S216" s="292"/>
    </row>
    <row r="217" spans="2:19" s="332" customFormat="1" x14ac:dyDescent="0.25">
      <c r="B217" s="332">
        <f>C23</f>
        <v>0</v>
      </c>
      <c r="C217" s="332">
        <f>C24</f>
        <v>0</v>
      </c>
      <c r="E217" s="496" t="str">
        <f>J33</f>
        <v/>
      </c>
      <c r="F217" s="496"/>
      <c r="G217" s="496" t="str">
        <f>L33</f>
        <v/>
      </c>
      <c r="H217" s="496">
        <f>M33</f>
        <v>0</v>
      </c>
      <c r="I217" s="496" t="str">
        <f>N33</f>
        <v/>
      </c>
      <c r="J217" s="496"/>
      <c r="K217" s="496" t="str">
        <f>R33</f>
        <v/>
      </c>
      <c r="L217" s="496">
        <f>B37</f>
        <v>0</v>
      </c>
      <c r="R217" s="564"/>
      <c r="S217" s="292"/>
    </row>
    <row r="218" spans="2:19" s="332" customFormat="1" x14ac:dyDescent="0.25">
      <c r="B218" s="332">
        <f>C40</f>
        <v>0</v>
      </c>
      <c r="C218" s="332">
        <f>C41</f>
        <v>0</v>
      </c>
      <c r="E218" s="496" t="str">
        <f>J50</f>
        <v/>
      </c>
      <c r="F218" s="496"/>
      <c r="G218" s="496" t="str">
        <f>L50</f>
        <v/>
      </c>
      <c r="H218" s="496">
        <f>M50</f>
        <v>0</v>
      </c>
      <c r="I218" s="496" t="str">
        <f>N50</f>
        <v/>
      </c>
      <c r="J218" s="496"/>
      <c r="K218" s="496" t="str">
        <f>R50</f>
        <v/>
      </c>
      <c r="L218" s="496">
        <f>B54</f>
        <v>0</v>
      </c>
      <c r="R218" s="564"/>
      <c r="S218" s="292"/>
    </row>
    <row r="219" spans="2:19" s="332" customFormat="1" x14ac:dyDescent="0.25">
      <c r="B219" s="332">
        <f>C57</f>
        <v>0</v>
      </c>
      <c r="C219" s="332">
        <f>C58</f>
        <v>0</v>
      </c>
      <c r="E219" s="496" t="str">
        <f>J67</f>
        <v/>
      </c>
      <c r="F219" s="496"/>
      <c r="G219" s="496" t="str">
        <f>L67</f>
        <v/>
      </c>
      <c r="H219" s="496">
        <f>M67</f>
        <v>0</v>
      </c>
      <c r="I219" s="496" t="str">
        <f>N67</f>
        <v/>
      </c>
      <c r="J219" s="496"/>
      <c r="K219" s="496" t="str">
        <f>R67</f>
        <v/>
      </c>
      <c r="L219" s="496">
        <f>B71</f>
        <v>0</v>
      </c>
      <c r="R219" s="564"/>
      <c r="S219" s="292"/>
    </row>
    <row r="220" spans="2:19" s="332" customFormat="1" x14ac:dyDescent="0.25">
      <c r="B220" s="332">
        <f>C74</f>
        <v>0</v>
      </c>
      <c r="C220" s="332">
        <f>C75</f>
        <v>0</v>
      </c>
      <c r="E220" s="496" t="str">
        <f>J84</f>
        <v/>
      </c>
      <c r="F220" s="496"/>
      <c r="G220" s="496" t="str">
        <f>L84</f>
        <v/>
      </c>
      <c r="H220" s="496">
        <f>M84</f>
        <v>0</v>
      </c>
      <c r="I220" s="496" t="str">
        <f>N84</f>
        <v/>
      </c>
      <c r="J220" s="496"/>
      <c r="K220" s="496" t="str">
        <f>R84</f>
        <v/>
      </c>
      <c r="L220" s="496">
        <f>B88</f>
        <v>0</v>
      </c>
      <c r="R220" s="564"/>
      <c r="S220" s="292"/>
    </row>
    <row r="221" spans="2:19" s="332" customFormat="1" x14ac:dyDescent="0.25">
      <c r="B221" s="332">
        <f>C91</f>
        <v>0</v>
      </c>
      <c r="C221" s="332">
        <f>C92</f>
        <v>0</v>
      </c>
      <c r="E221" s="496" t="str">
        <f>J101</f>
        <v/>
      </c>
      <c r="F221" s="496"/>
      <c r="G221" s="496" t="str">
        <f>L101</f>
        <v/>
      </c>
      <c r="H221" s="496">
        <f>M101</f>
        <v>0</v>
      </c>
      <c r="I221" s="496" t="str">
        <f>N101</f>
        <v/>
      </c>
      <c r="J221" s="496"/>
      <c r="K221" s="496" t="str">
        <f>R101</f>
        <v/>
      </c>
      <c r="L221" s="496">
        <f>B105</f>
        <v>0</v>
      </c>
      <c r="R221" s="564"/>
      <c r="S221" s="292"/>
    </row>
    <row r="222" spans="2:19" s="332" customFormat="1" x14ac:dyDescent="0.25">
      <c r="B222" s="332">
        <f>C108</f>
        <v>0</v>
      </c>
      <c r="C222" s="332">
        <f>C109</f>
        <v>0</v>
      </c>
      <c r="E222" s="496" t="str">
        <f>J118</f>
        <v/>
      </c>
      <c r="F222" s="496"/>
      <c r="G222" s="496" t="str">
        <f>L118</f>
        <v/>
      </c>
      <c r="H222" s="496">
        <f>M118</f>
        <v>0</v>
      </c>
      <c r="I222" s="496" t="str">
        <f>N118</f>
        <v/>
      </c>
      <c r="J222" s="496"/>
      <c r="K222" s="496" t="str">
        <f>R118</f>
        <v/>
      </c>
      <c r="L222" s="496">
        <f>B122</f>
        <v>0</v>
      </c>
      <c r="R222" s="564"/>
      <c r="S222" s="292"/>
    </row>
    <row r="223" spans="2:19" s="332" customFormat="1" x14ac:dyDescent="0.25">
      <c r="B223" s="332">
        <f>C125</f>
        <v>0</v>
      </c>
      <c r="C223" s="332">
        <f>C126</f>
        <v>0</v>
      </c>
      <c r="E223" s="567" t="str">
        <f>J135</f>
        <v/>
      </c>
      <c r="F223" s="567"/>
      <c r="G223" s="567" t="str">
        <f>L135</f>
        <v/>
      </c>
      <c r="H223" s="567">
        <f>M135</f>
        <v>0</v>
      </c>
      <c r="I223" s="567" t="str">
        <f>N135</f>
        <v/>
      </c>
      <c r="J223" s="567"/>
      <c r="K223" s="567" t="str">
        <f>R135</f>
        <v/>
      </c>
      <c r="L223" s="567">
        <f>B139</f>
        <v>0</v>
      </c>
      <c r="R223" s="564"/>
      <c r="S223" s="292"/>
    </row>
    <row r="224" spans="2:19" s="332" customFormat="1" x14ac:dyDescent="0.25">
      <c r="B224" s="332">
        <f>C142</f>
        <v>0</v>
      </c>
      <c r="C224" s="332">
        <f>C143</f>
        <v>0</v>
      </c>
      <c r="E224" s="496" t="str">
        <f>J152</f>
        <v/>
      </c>
      <c r="F224" s="496"/>
      <c r="G224" s="496" t="str">
        <f>L152</f>
        <v/>
      </c>
      <c r="H224" s="496">
        <f>M152</f>
        <v>0</v>
      </c>
      <c r="I224" s="496" t="str">
        <f>N152</f>
        <v/>
      </c>
      <c r="J224" s="496"/>
      <c r="K224" s="496" t="str">
        <f>R152</f>
        <v/>
      </c>
      <c r="L224" s="496">
        <f>B156</f>
        <v>0</v>
      </c>
      <c r="R224" s="564"/>
      <c r="S224" s="292"/>
    </row>
    <row r="225" spans="2:19" s="332" customFormat="1" x14ac:dyDescent="0.25">
      <c r="B225" s="332">
        <f>C159</f>
        <v>0</v>
      </c>
      <c r="C225" s="332">
        <f>C160</f>
        <v>0</v>
      </c>
      <c r="E225" s="496" t="str">
        <f>J169</f>
        <v/>
      </c>
      <c r="F225" s="496"/>
      <c r="G225" s="496" t="str">
        <f>L169</f>
        <v/>
      </c>
      <c r="H225" s="496">
        <f>M169</f>
        <v>0</v>
      </c>
      <c r="I225" s="496" t="str">
        <f>N169</f>
        <v/>
      </c>
      <c r="J225" s="496"/>
      <c r="K225" s="496" t="str">
        <f>R169</f>
        <v/>
      </c>
      <c r="L225" s="496">
        <f>B173</f>
        <v>0</v>
      </c>
      <c r="R225" s="564"/>
      <c r="S225" s="292"/>
    </row>
    <row r="226" spans="2:19" s="332" customFormat="1" x14ac:dyDescent="0.25">
      <c r="B226" s="332">
        <f>C176</f>
        <v>0</v>
      </c>
      <c r="C226" s="332">
        <f>C177</f>
        <v>0</v>
      </c>
      <c r="E226" s="496" t="str">
        <f>J186</f>
        <v/>
      </c>
      <c r="F226" s="496"/>
      <c r="G226" s="496" t="str">
        <f>L186</f>
        <v/>
      </c>
      <c r="H226" s="496">
        <f>M186</f>
        <v>0</v>
      </c>
      <c r="I226" s="496" t="str">
        <f>N186</f>
        <v/>
      </c>
      <c r="J226" s="496"/>
      <c r="K226" s="496" t="str">
        <f>R186</f>
        <v/>
      </c>
      <c r="L226" s="496">
        <f>B190</f>
        <v>0</v>
      </c>
      <c r="R226" s="564"/>
      <c r="S226" s="292"/>
    </row>
    <row r="227" spans="2:19" s="332" customFormat="1" x14ac:dyDescent="0.25">
      <c r="B227" s="332">
        <f>C193</f>
        <v>0</v>
      </c>
      <c r="C227" s="332">
        <f>C194</f>
        <v>0</v>
      </c>
      <c r="E227" s="496" t="str">
        <f>J203</f>
        <v/>
      </c>
      <c r="F227" s="496"/>
      <c r="G227" s="496" t="str">
        <f>L203</f>
        <v/>
      </c>
      <c r="H227" s="496">
        <f>M203</f>
        <v>0</v>
      </c>
      <c r="I227" s="496" t="str">
        <f>N203</f>
        <v/>
      </c>
      <c r="J227" s="496"/>
      <c r="K227" s="496" t="str">
        <f>R203</f>
        <v/>
      </c>
      <c r="L227" s="496">
        <f>B207</f>
        <v>0</v>
      </c>
      <c r="R227" s="564"/>
      <c r="S227"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B1:G3"/>
    <mergeCell ref="J1:K1"/>
    <mergeCell ref="L1:M1"/>
    <mergeCell ref="P1:R1"/>
    <mergeCell ref="J2:K2"/>
    <mergeCell ref="L2:M2"/>
    <mergeCell ref="P2:R2"/>
    <mergeCell ref="J3:K3"/>
    <mergeCell ref="L3:M3"/>
    <mergeCell ref="P3:R3"/>
    <mergeCell ref="B11:F11"/>
    <mergeCell ref="G11:I11"/>
    <mergeCell ref="B12:F12"/>
    <mergeCell ref="G12:I12"/>
    <mergeCell ref="C6:K6"/>
    <mergeCell ref="C7:G7"/>
    <mergeCell ref="B9:F9"/>
    <mergeCell ref="G9:I9"/>
    <mergeCell ref="P9:P15"/>
    <mergeCell ref="B10:F10"/>
    <mergeCell ref="G10:I10"/>
    <mergeCell ref="C16:H16"/>
    <mergeCell ref="G17:R17"/>
    <mergeCell ref="C18:I18"/>
    <mergeCell ref="C19:I19"/>
    <mergeCell ref="B20:R21"/>
    <mergeCell ref="C23:K23"/>
    <mergeCell ref="B13:F13"/>
    <mergeCell ref="G13:I13"/>
    <mergeCell ref="B14:F14"/>
    <mergeCell ref="G14:I14"/>
    <mergeCell ref="B15:F15"/>
    <mergeCell ref="G15:I15"/>
    <mergeCell ref="C24:G24"/>
    <mergeCell ref="B26:F26"/>
    <mergeCell ref="G26:I26"/>
    <mergeCell ref="P26:P32"/>
    <mergeCell ref="B27:F27"/>
    <mergeCell ref="G27:I27"/>
    <mergeCell ref="B28:F28"/>
    <mergeCell ref="G28:I28"/>
    <mergeCell ref="B29:F29"/>
    <mergeCell ref="G29:I29"/>
    <mergeCell ref="C33:H33"/>
    <mergeCell ref="G34:R34"/>
    <mergeCell ref="C35:I35"/>
    <mergeCell ref="C36:I36"/>
    <mergeCell ref="B37:R38"/>
    <mergeCell ref="C40:K40"/>
    <mergeCell ref="B30:F30"/>
    <mergeCell ref="G30:I30"/>
    <mergeCell ref="B31:F31"/>
    <mergeCell ref="G31:I31"/>
    <mergeCell ref="B32:F32"/>
    <mergeCell ref="G32:I32"/>
    <mergeCell ref="C41:G41"/>
    <mergeCell ref="B43:F43"/>
    <mergeCell ref="G43:I43"/>
    <mergeCell ref="P43:P49"/>
    <mergeCell ref="B44:F44"/>
    <mergeCell ref="G44:I44"/>
    <mergeCell ref="B45:F45"/>
    <mergeCell ref="G45:I45"/>
    <mergeCell ref="B46:F46"/>
    <mergeCell ref="G46:I46"/>
    <mergeCell ref="C50:H50"/>
    <mergeCell ref="G51:R51"/>
    <mergeCell ref="C52:I52"/>
    <mergeCell ref="C53:I53"/>
    <mergeCell ref="B54:R55"/>
    <mergeCell ref="C57:K57"/>
    <mergeCell ref="B47:F47"/>
    <mergeCell ref="G47:I47"/>
    <mergeCell ref="B48:F48"/>
    <mergeCell ref="G48:I48"/>
    <mergeCell ref="B49:F49"/>
    <mergeCell ref="G49:I49"/>
    <mergeCell ref="C58:G58"/>
    <mergeCell ref="B60:F60"/>
    <mergeCell ref="G60:I60"/>
    <mergeCell ref="P60:P66"/>
    <mergeCell ref="B61:F61"/>
    <mergeCell ref="G61:I61"/>
    <mergeCell ref="B62:F62"/>
    <mergeCell ref="G62:I62"/>
    <mergeCell ref="B63:F63"/>
    <mergeCell ref="G63:I63"/>
    <mergeCell ref="C67:H67"/>
    <mergeCell ref="G68:R68"/>
    <mergeCell ref="C69:I69"/>
    <mergeCell ref="C70:I70"/>
    <mergeCell ref="B71:R72"/>
    <mergeCell ref="C74:K74"/>
    <mergeCell ref="B64:F64"/>
    <mergeCell ref="G64:I64"/>
    <mergeCell ref="B65:F65"/>
    <mergeCell ref="G65:I65"/>
    <mergeCell ref="B66:F66"/>
    <mergeCell ref="G66:I66"/>
    <mergeCell ref="C75:G75"/>
    <mergeCell ref="B77:F77"/>
    <mergeCell ref="G77:I77"/>
    <mergeCell ref="P77:P83"/>
    <mergeCell ref="B78:F78"/>
    <mergeCell ref="G78:I78"/>
    <mergeCell ref="B79:F79"/>
    <mergeCell ref="G79:I79"/>
    <mergeCell ref="B80:F80"/>
    <mergeCell ref="G80:I80"/>
    <mergeCell ref="C84:H84"/>
    <mergeCell ref="G85:R85"/>
    <mergeCell ref="C86:I86"/>
    <mergeCell ref="C87:I87"/>
    <mergeCell ref="B88:R89"/>
    <mergeCell ref="C91:K91"/>
    <mergeCell ref="B81:F81"/>
    <mergeCell ref="G81:I81"/>
    <mergeCell ref="B82:F82"/>
    <mergeCell ref="G82:I82"/>
    <mergeCell ref="B83:F83"/>
    <mergeCell ref="G83:I83"/>
    <mergeCell ref="C92:G92"/>
    <mergeCell ref="B94:F94"/>
    <mergeCell ref="G94:I94"/>
    <mergeCell ref="P94:P100"/>
    <mergeCell ref="B95:F95"/>
    <mergeCell ref="G95:I95"/>
    <mergeCell ref="B96:F96"/>
    <mergeCell ref="G96:I96"/>
    <mergeCell ref="B97:F97"/>
    <mergeCell ref="G97:I97"/>
    <mergeCell ref="C101:H101"/>
    <mergeCell ref="G102:R102"/>
    <mergeCell ref="C103:I103"/>
    <mergeCell ref="C104:I104"/>
    <mergeCell ref="B105:R106"/>
    <mergeCell ref="C108:K108"/>
    <mergeCell ref="B98:F98"/>
    <mergeCell ref="G98:I98"/>
    <mergeCell ref="B99:F99"/>
    <mergeCell ref="G99:I99"/>
    <mergeCell ref="B100:F100"/>
    <mergeCell ref="G100:I100"/>
    <mergeCell ref="C109:G109"/>
    <mergeCell ref="B111:F111"/>
    <mergeCell ref="G111:I111"/>
    <mergeCell ref="P111:P117"/>
    <mergeCell ref="B112:F112"/>
    <mergeCell ref="G112:I112"/>
    <mergeCell ref="B113:F113"/>
    <mergeCell ref="G113:I113"/>
    <mergeCell ref="B114:F114"/>
    <mergeCell ref="G114:I114"/>
    <mergeCell ref="C118:H118"/>
    <mergeCell ref="G119:R119"/>
    <mergeCell ref="C120:I120"/>
    <mergeCell ref="C121:I121"/>
    <mergeCell ref="B122:R123"/>
    <mergeCell ref="C125:K125"/>
    <mergeCell ref="B115:F115"/>
    <mergeCell ref="G115:I115"/>
    <mergeCell ref="B116:F116"/>
    <mergeCell ref="G116:I116"/>
    <mergeCell ref="B117:F117"/>
    <mergeCell ref="G117:I117"/>
    <mergeCell ref="C126:G126"/>
    <mergeCell ref="B128:F128"/>
    <mergeCell ref="G128:I128"/>
    <mergeCell ref="P128:P134"/>
    <mergeCell ref="B129:F129"/>
    <mergeCell ref="G129:I129"/>
    <mergeCell ref="B130:F130"/>
    <mergeCell ref="G130:I130"/>
    <mergeCell ref="B131:F131"/>
    <mergeCell ref="G131:I131"/>
    <mergeCell ref="C135:H135"/>
    <mergeCell ref="G136:R136"/>
    <mergeCell ref="C137:I137"/>
    <mergeCell ref="C138:I138"/>
    <mergeCell ref="B139:R140"/>
    <mergeCell ref="C142:K142"/>
    <mergeCell ref="B132:F132"/>
    <mergeCell ref="G132:I132"/>
    <mergeCell ref="B133:F133"/>
    <mergeCell ref="G133:I133"/>
    <mergeCell ref="B134:F134"/>
    <mergeCell ref="G134:I134"/>
    <mergeCell ref="C143:G143"/>
    <mergeCell ref="B145:F145"/>
    <mergeCell ref="G145:I145"/>
    <mergeCell ref="P145:P151"/>
    <mergeCell ref="B146:F146"/>
    <mergeCell ref="G146:I146"/>
    <mergeCell ref="B147:F147"/>
    <mergeCell ref="G147:I147"/>
    <mergeCell ref="B148:F148"/>
    <mergeCell ref="G148:I148"/>
    <mergeCell ref="C152:H152"/>
    <mergeCell ref="G153:R153"/>
    <mergeCell ref="C154:I154"/>
    <mergeCell ref="C155:I155"/>
    <mergeCell ref="B156:R157"/>
    <mergeCell ref="C159:K159"/>
    <mergeCell ref="B149:F149"/>
    <mergeCell ref="G149:I149"/>
    <mergeCell ref="B150:F150"/>
    <mergeCell ref="G150:I150"/>
    <mergeCell ref="B151:F151"/>
    <mergeCell ref="G151:I151"/>
    <mergeCell ref="C160:G160"/>
    <mergeCell ref="B162:F162"/>
    <mergeCell ref="G162:I162"/>
    <mergeCell ref="P162:P168"/>
    <mergeCell ref="B163:F163"/>
    <mergeCell ref="G163:I163"/>
    <mergeCell ref="B164:F164"/>
    <mergeCell ref="G164:I164"/>
    <mergeCell ref="B165:F165"/>
    <mergeCell ref="G165:I165"/>
    <mergeCell ref="C169:H169"/>
    <mergeCell ref="G170:R170"/>
    <mergeCell ref="C171:I171"/>
    <mergeCell ref="C172:I172"/>
    <mergeCell ref="B173:R174"/>
    <mergeCell ref="C176:K176"/>
    <mergeCell ref="B166:F166"/>
    <mergeCell ref="G166:I166"/>
    <mergeCell ref="B167:F167"/>
    <mergeCell ref="G167:I167"/>
    <mergeCell ref="B168:F168"/>
    <mergeCell ref="G168:I168"/>
    <mergeCell ref="C177:G177"/>
    <mergeCell ref="B179:F179"/>
    <mergeCell ref="G179:I179"/>
    <mergeCell ref="P179:P185"/>
    <mergeCell ref="B180:F180"/>
    <mergeCell ref="G180:I180"/>
    <mergeCell ref="B181:F181"/>
    <mergeCell ref="G181:I181"/>
    <mergeCell ref="B182:F182"/>
    <mergeCell ref="G182:I182"/>
    <mergeCell ref="C186:H186"/>
    <mergeCell ref="G187:R187"/>
    <mergeCell ref="C188:I188"/>
    <mergeCell ref="C189:I189"/>
    <mergeCell ref="B190:R191"/>
    <mergeCell ref="C193:K193"/>
    <mergeCell ref="B183:F183"/>
    <mergeCell ref="G183:I183"/>
    <mergeCell ref="B184:F184"/>
    <mergeCell ref="G184:I184"/>
    <mergeCell ref="B185:F185"/>
    <mergeCell ref="G185:I185"/>
    <mergeCell ref="C194:G194"/>
    <mergeCell ref="B196:F196"/>
    <mergeCell ref="G196:I196"/>
    <mergeCell ref="P196:P202"/>
    <mergeCell ref="B197:F197"/>
    <mergeCell ref="G197:I197"/>
    <mergeCell ref="B198:F198"/>
    <mergeCell ref="G198:I198"/>
    <mergeCell ref="B199:F199"/>
    <mergeCell ref="G199:I199"/>
    <mergeCell ref="C203:H203"/>
    <mergeCell ref="G204:R204"/>
    <mergeCell ref="C205:I205"/>
    <mergeCell ref="C206:I206"/>
    <mergeCell ref="B207:R208"/>
    <mergeCell ref="B200:F200"/>
    <mergeCell ref="G200:I200"/>
    <mergeCell ref="B201:F201"/>
    <mergeCell ref="G201:I201"/>
    <mergeCell ref="B202:F202"/>
    <mergeCell ref="G202:I202"/>
  </mergeCells>
  <conditionalFormatting sqref="C6 C7:G7 J9:J15 L9:L15 B20">
    <cfRule type="cellIs" dxfId="135" priority="36" stopIfTrue="1" operator="equal">
      <formula>0</formula>
    </cfRule>
  </conditionalFormatting>
  <conditionalFormatting sqref="C8">
    <cfRule type="cellIs" dxfId="134" priority="34" stopIfTrue="1" operator="equal">
      <formula>0</formula>
    </cfRule>
  </conditionalFormatting>
  <conditionalFormatting sqref="C23 C24:G24 J26:J32 L26:L32 B37">
    <cfRule type="cellIs" dxfId="133" priority="33" stopIfTrue="1" operator="equal">
      <formula>0</formula>
    </cfRule>
  </conditionalFormatting>
  <conditionalFormatting sqref="C25">
    <cfRule type="cellIs" dxfId="132" priority="31" stopIfTrue="1" operator="equal">
      <formula>0</formula>
    </cfRule>
  </conditionalFormatting>
  <conditionalFormatting sqref="C40 C41:G41 J43:J49 L43:L49 B54">
    <cfRule type="cellIs" dxfId="131" priority="30" stopIfTrue="1" operator="equal">
      <formula>0</formula>
    </cfRule>
  </conditionalFormatting>
  <conditionalFormatting sqref="C42">
    <cfRule type="cellIs" dxfId="130" priority="28" stopIfTrue="1" operator="equal">
      <formula>0</formula>
    </cfRule>
  </conditionalFormatting>
  <conditionalFormatting sqref="C57 C58:G58 J60:J66 L60:L66 B71">
    <cfRule type="cellIs" dxfId="129" priority="27" stopIfTrue="1" operator="equal">
      <formula>0</formula>
    </cfRule>
  </conditionalFormatting>
  <conditionalFormatting sqref="C59">
    <cfRule type="cellIs" dxfId="128" priority="25" stopIfTrue="1" operator="equal">
      <formula>0</formula>
    </cfRule>
  </conditionalFormatting>
  <conditionalFormatting sqref="C74 C75:G75 J77:J83 L77:L83 B88">
    <cfRule type="cellIs" dxfId="127" priority="24" stopIfTrue="1" operator="equal">
      <formula>0</formula>
    </cfRule>
  </conditionalFormatting>
  <conditionalFormatting sqref="C76">
    <cfRule type="cellIs" dxfId="126" priority="22" stopIfTrue="1" operator="equal">
      <formula>0</formula>
    </cfRule>
  </conditionalFormatting>
  <conditionalFormatting sqref="C91 C92:G92 J94:J100 L94:L100 B105">
    <cfRule type="cellIs" dxfId="125" priority="21" stopIfTrue="1" operator="equal">
      <formula>0</formula>
    </cfRule>
  </conditionalFormatting>
  <conditionalFormatting sqref="C93">
    <cfRule type="cellIs" dxfId="124" priority="19" stopIfTrue="1" operator="equal">
      <formula>0</formula>
    </cfRule>
  </conditionalFormatting>
  <conditionalFormatting sqref="C108 C109:G109 J111:J117 L111:L117 B122">
    <cfRule type="cellIs" dxfId="123" priority="18" stopIfTrue="1" operator="equal">
      <formula>0</formula>
    </cfRule>
  </conditionalFormatting>
  <conditionalFormatting sqref="C110">
    <cfRule type="cellIs" dxfId="122" priority="16" stopIfTrue="1" operator="equal">
      <formula>0</formula>
    </cfRule>
  </conditionalFormatting>
  <conditionalFormatting sqref="C125 C126:G126 J128:J134 L128:L134 B139">
    <cfRule type="cellIs" dxfId="121" priority="15" stopIfTrue="1" operator="equal">
      <formula>0</formula>
    </cfRule>
  </conditionalFormatting>
  <conditionalFormatting sqref="C127">
    <cfRule type="cellIs" dxfId="120" priority="13" stopIfTrue="1" operator="equal">
      <formula>0</formula>
    </cfRule>
  </conditionalFormatting>
  <conditionalFormatting sqref="C142 C143:G143 J145:J151 L145:L151 B156">
    <cfRule type="cellIs" dxfId="119" priority="12" stopIfTrue="1" operator="equal">
      <formula>0</formula>
    </cfRule>
  </conditionalFormatting>
  <conditionalFormatting sqref="C144">
    <cfRule type="cellIs" dxfId="118" priority="10" stopIfTrue="1" operator="equal">
      <formula>0</formula>
    </cfRule>
  </conditionalFormatting>
  <conditionalFormatting sqref="C159 C160:G160 J162:J168 L162:L168 B173">
    <cfRule type="cellIs" dxfId="117" priority="9" stopIfTrue="1" operator="equal">
      <formula>0</formula>
    </cfRule>
  </conditionalFormatting>
  <conditionalFormatting sqref="C161">
    <cfRule type="cellIs" dxfId="116" priority="7" stopIfTrue="1" operator="equal">
      <formula>0</formula>
    </cfRule>
  </conditionalFormatting>
  <conditionalFormatting sqref="C176 C177:G177 J179:J185 L179:L185 B190">
    <cfRule type="cellIs" dxfId="115" priority="6" stopIfTrue="1" operator="equal">
      <formula>0</formula>
    </cfRule>
  </conditionalFormatting>
  <conditionalFormatting sqref="C178">
    <cfRule type="cellIs" dxfId="114" priority="4" stopIfTrue="1" operator="equal">
      <formula>0</formula>
    </cfRule>
  </conditionalFormatting>
  <conditionalFormatting sqref="C193 C194:G194 J196:J202 L196:L202 B207">
    <cfRule type="cellIs" dxfId="113" priority="3" stopIfTrue="1" operator="equal">
      <formula>0</formula>
    </cfRule>
  </conditionalFormatting>
  <conditionalFormatting sqref="C195">
    <cfRule type="cellIs" dxfId="112" priority="1" stopIfTrue="1" operator="equal">
      <formula>0</formula>
    </cfRule>
  </conditionalFormatting>
  <conditionalFormatting sqref="J19 L19">
    <cfRule type="cellIs" dxfId="111" priority="35" stopIfTrue="1" operator="equal">
      <formula>0</formula>
    </cfRule>
  </conditionalFormatting>
  <conditionalFormatting sqref="J36 L36">
    <cfRule type="cellIs" dxfId="110" priority="32" stopIfTrue="1" operator="equal">
      <formula>0</formula>
    </cfRule>
  </conditionalFormatting>
  <conditionalFormatting sqref="J53 L53">
    <cfRule type="cellIs" dxfId="109" priority="29" stopIfTrue="1" operator="equal">
      <formula>0</formula>
    </cfRule>
  </conditionalFormatting>
  <conditionalFormatting sqref="J70 L70">
    <cfRule type="cellIs" dxfId="108" priority="26" stopIfTrue="1" operator="equal">
      <formula>0</formula>
    </cfRule>
  </conditionalFormatting>
  <conditionalFormatting sqref="J87 L87">
    <cfRule type="cellIs" dxfId="107" priority="23" stopIfTrue="1" operator="equal">
      <formula>0</formula>
    </cfRule>
  </conditionalFormatting>
  <conditionalFormatting sqref="J104 L104">
    <cfRule type="cellIs" dxfId="106" priority="20" stopIfTrue="1" operator="equal">
      <formula>0</formula>
    </cfRule>
  </conditionalFormatting>
  <conditionalFormatting sqref="J121 L121">
    <cfRule type="cellIs" dxfId="105" priority="17" stopIfTrue="1" operator="equal">
      <formula>0</formula>
    </cfRule>
  </conditionalFormatting>
  <conditionalFormatting sqref="J138 L138">
    <cfRule type="cellIs" dxfId="104" priority="14" stopIfTrue="1" operator="equal">
      <formula>0</formula>
    </cfRule>
  </conditionalFormatting>
  <conditionalFormatting sqref="J155 L155">
    <cfRule type="cellIs" dxfId="103" priority="11" stopIfTrue="1" operator="equal">
      <formula>0</formula>
    </cfRule>
  </conditionalFormatting>
  <conditionalFormatting sqref="J172 L172">
    <cfRule type="cellIs" dxfId="102" priority="8" stopIfTrue="1" operator="equal">
      <formula>0</formula>
    </cfRule>
  </conditionalFormatting>
  <conditionalFormatting sqref="J189 L189">
    <cfRule type="cellIs" dxfId="101" priority="5" stopIfTrue="1" operator="equal">
      <formula>0</formula>
    </cfRule>
  </conditionalFormatting>
  <conditionalFormatting sqref="J206 L206">
    <cfRule type="cellIs" dxfId="100" priority="2" stopIfTrue="1" operator="equal">
      <formula>0</formula>
    </cfRule>
  </conditionalFormatting>
  <dataValidations count="2">
    <dataValidation type="whole" allowBlank="1" showInputMessage="1" showErrorMessage="1" errorTitle="Negative number" error="Can not put a negative number into worksheet" sqref="M18:M19 K14:K15 M11:M15 K11:K12 K18:K19 M35:M36 K31:K32 M28:M32 K28:K29 K35:K36 M52:M53 K48:K49 M45:M49 K45:K46 K52:K53 M69:M70 K65:K66 M62:M66 K62:K63 K69:K70 M86:M87 K82:K83 M79:M83 K79:K80 K86:K87 M103:M104 K99:K100 M96:M100 K96:K97 K103:K104 M120:M121 K116:K117 M113:M117 K113:K114 K120:K121 M137:M138 K133:K134 M130:M134 K130:K131 K137:K138 M154:M155 K150:K151 M147:M151 K147:K148 K154:K155 M171:M172 K167:K168 M164:M168 K164:K165 K171:K172 M188:M189 K184:K185 M181:M185 K181:K182 K188:K189 M205:M206 K201:K202 M198:M202 K198:K199 K205:K206" xr:uid="{00000000-0002-0000-1B00-000000000000}">
      <formula1>0</formula1>
      <formula2>999999999999</formula2>
    </dataValidation>
    <dataValidation allowBlank="1" showInputMessage="1" showErrorMessage="1" errorTitle="Negative number" error="Can not put a negative number into worksheet" sqref="J13:L13 J11:J12 L11:L12 J18:J19 L18:L19 J30:L30 J28:J29 L28:L29 J35:J36 L35:L36 J47:L47 J45:J46 L45:L46 J52:J53 L52:L53 J64:L64 J62:J63 L62:L63 J69:J70 L69:L70 J81:L81 J79:J80 L79:L80 J86:J87 L86:L87 J98:L98 J96:J97 L96:L97 J103:J104 L103:L104 J115:L115 J113:J114 L113:L114 J120:J121 L120:L121 J132:L132 J130:J131 L130:L131 J137:J138 L137:L138 J149:L149 J147:J148 L147:L148 J154:J155 L154:L155 J166:L166 J164:J165 L164:L165 J171:J172 L171:L172 J183:L183 J181:J182 L181:L182 J188:J189 L188:L189 J200:L200 J198:J199 L198:L199 J205:J206 L205:L206" xr:uid="{00000000-0002-0000-1B00-000001000000}"/>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Button 1">
              <controlPr defaultSize="0" print="0" autoFill="0" autoPict="0" macro="[0]!scorpsmall">
                <anchor moveWithCells="1" sizeWithCells="1">
                  <from>
                    <xdr:col>15</xdr:col>
                    <xdr:colOff>19050</xdr:colOff>
                    <xdr:row>5</xdr:row>
                    <xdr:rowOff>57150</xdr:rowOff>
                  </from>
                  <to>
                    <xdr:col>17</xdr:col>
                    <xdr:colOff>1019175</xdr:colOff>
                    <xdr:row>6</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dimension ref="A1:V266"/>
  <sheetViews>
    <sheetView showGridLines="0" zoomScale="90" zoomScaleNormal="90" workbookViewId="0">
      <selection activeCell="T9" sqref="T9:Z9"/>
    </sheetView>
  </sheetViews>
  <sheetFormatPr defaultColWidth="8.85546875" defaultRowHeight="15.75" x14ac:dyDescent="0.25"/>
  <cols>
    <col min="1" max="1" width="2.5703125" style="195" customWidth="1"/>
    <col min="2" max="2" width="20.28515625" style="174" customWidth="1"/>
    <col min="3" max="3" width="13.140625" style="174" customWidth="1"/>
    <col min="4" max="4" width="2.85546875" style="174" customWidth="1"/>
    <col min="5" max="5" width="1.7109375" style="174" customWidth="1"/>
    <col min="6" max="6" width="1.2851562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5703125" style="174" customWidth="1"/>
    <col min="16" max="16" width="2.7109375" style="174" customWidth="1"/>
    <col min="17" max="17" width="1.42578125" style="174" customWidth="1"/>
    <col min="18" max="18" width="16.5703125" style="306" customWidth="1"/>
    <col min="19" max="19" width="12" style="373" customWidth="1"/>
    <col min="20" max="20" width="8.85546875" style="332"/>
    <col min="21" max="21" width="8.85546875" style="429"/>
    <col min="22" max="22" width="8.85546875" style="195"/>
    <col min="23" max="16384" width="8.85546875" style="274"/>
  </cols>
  <sheetData>
    <row r="1" spans="1:22" x14ac:dyDescent="0.25">
      <c r="B1" s="1149" t="s">
        <v>268</v>
      </c>
      <c r="C1" s="1149"/>
      <c r="D1" s="1149"/>
      <c r="E1" s="1149"/>
      <c r="F1" s="304"/>
      <c r="G1" s="304"/>
      <c r="H1" s="304"/>
      <c r="I1" s="166"/>
      <c r="J1" s="1051" t="s">
        <v>105</v>
      </c>
      <c r="K1" s="1051"/>
      <c r="L1" s="474" t="str">
        <f>IF(Input!C1=0,"",Input!C1)</f>
        <v/>
      </c>
      <c r="M1" s="475"/>
      <c r="N1" s="359" t="s">
        <v>37</v>
      </c>
      <c r="O1" s="359"/>
      <c r="P1" s="1054" t="str">
        <f>IF(Input!I5=0,"",Input!I5)</f>
        <v/>
      </c>
      <c r="Q1" s="1054"/>
      <c r="R1" s="1054"/>
    </row>
    <row r="2" spans="1:22" ht="15.6" customHeight="1" x14ac:dyDescent="0.25">
      <c r="B2" s="1149"/>
      <c r="C2" s="1149"/>
      <c r="D2" s="1149"/>
      <c r="E2" s="1149"/>
      <c r="F2" s="173"/>
      <c r="G2" s="173"/>
      <c r="H2" s="173"/>
      <c r="I2" s="166"/>
      <c r="J2" s="1051" t="s">
        <v>104</v>
      </c>
      <c r="K2" s="1051"/>
      <c r="L2" s="474" t="str">
        <f>IF(Input!C3=0,"",Input!C3)</f>
        <v/>
      </c>
      <c r="M2" s="281"/>
      <c r="N2" s="359" t="s">
        <v>90</v>
      </c>
      <c r="O2" s="359"/>
      <c r="P2" s="1053" t="str">
        <f>IF(Input!I1=0,"",Input!I1)</f>
        <v/>
      </c>
      <c r="Q2" s="1053"/>
      <c r="R2" s="1053"/>
    </row>
    <row r="3" spans="1:22" ht="15" customHeight="1" x14ac:dyDescent="0.25">
      <c r="B3" s="1149"/>
      <c r="C3" s="1149"/>
      <c r="D3" s="1149"/>
      <c r="E3" s="1149"/>
      <c r="F3" s="304"/>
      <c r="G3" s="275"/>
      <c r="H3" s="275"/>
      <c r="I3" s="275"/>
      <c r="J3" s="1051" t="s">
        <v>89</v>
      </c>
      <c r="K3" s="1051"/>
      <c r="L3" s="476" t="str">
        <f>IF(Input!G1=0,"",Input!G1)</f>
        <v/>
      </c>
      <c r="M3" s="477"/>
      <c r="N3" s="359" t="s">
        <v>36</v>
      </c>
      <c r="O3" s="359"/>
      <c r="P3" s="1059" t="str">
        <f>IF(Input!C5=0,"",Input!C5)</f>
        <v/>
      </c>
      <c r="Q3" s="1059"/>
      <c r="R3" s="1059"/>
    </row>
    <row r="4" spans="1:22" ht="5.45" hidden="1" customHeight="1" x14ac:dyDescent="0.25">
      <c r="J4" s="173">
        <v>21</v>
      </c>
      <c r="K4" s="173"/>
      <c r="R4" s="276"/>
    </row>
    <row r="5" spans="1:22" s="195" customFormat="1" ht="4.1500000000000004" customHeight="1" x14ac:dyDescent="0.25">
      <c r="J5" s="290"/>
      <c r="K5" s="290"/>
      <c r="R5" s="443"/>
      <c r="S5" s="289"/>
      <c r="T5" s="332"/>
      <c r="U5" s="429"/>
    </row>
    <row r="6" spans="1:22" ht="16.899999999999999" customHeight="1" x14ac:dyDescent="0.25">
      <c r="B6" s="330" t="s">
        <v>205</v>
      </c>
      <c r="C6" s="1154"/>
      <c r="D6" s="1154"/>
      <c r="E6" s="1154"/>
      <c r="F6" s="1154"/>
      <c r="G6" s="1154"/>
      <c r="H6" s="1154"/>
      <c r="I6" s="1154"/>
      <c r="J6" s="1154"/>
      <c r="K6" s="1154"/>
      <c r="L6" s="295"/>
      <c r="M6" s="295"/>
      <c r="N6" s="295"/>
      <c r="O6" s="295"/>
      <c r="P6" s="295"/>
      <c r="Q6" s="295"/>
      <c r="R6" s="295"/>
    </row>
    <row r="7" spans="1:22" ht="16.149999999999999" customHeight="1" x14ac:dyDescent="0.25">
      <c r="B7" s="330" t="s">
        <v>3</v>
      </c>
      <c r="C7" s="1155"/>
      <c r="D7" s="1155"/>
      <c r="E7" s="1155"/>
      <c r="F7" s="1155"/>
      <c r="G7" s="1155"/>
      <c r="H7" s="16"/>
      <c r="I7" s="296" t="s">
        <v>103</v>
      </c>
      <c r="J7" s="6">
        <f>Input!$C$9</f>
        <v>2023</v>
      </c>
      <c r="K7" s="296" t="s">
        <v>103</v>
      </c>
      <c r="L7" s="6">
        <f>J7-1</f>
        <v>2022</v>
      </c>
      <c r="M7" s="4"/>
      <c r="P7" s="175"/>
      <c r="Q7" s="175"/>
      <c r="S7" s="374"/>
    </row>
    <row r="8" spans="1:22" ht="6" customHeight="1" x14ac:dyDescent="0.25">
      <c r="B8" s="175"/>
      <c r="C8" s="175"/>
      <c r="D8" s="175"/>
      <c r="E8" s="175"/>
      <c r="F8" s="175"/>
      <c r="G8" s="175"/>
      <c r="H8" s="175"/>
      <c r="I8" s="4"/>
      <c r="J8" s="4"/>
      <c r="K8" s="4"/>
      <c r="L8" s="4"/>
      <c r="M8" s="4"/>
      <c r="N8" s="175"/>
      <c r="O8" s="175"/>
      <c r="P8" s="175"/>
      <c r="Q8" s="175"/>
      <c r="R8" s="175"/>
      <c r="S8" s="374"/>
    </row>
    <row r="9" spans="1:22" ht="15" customHeight="1" x14ac:dyDescent="0.25">
      <c r="B9" s="1143" t="s">
        <v>221</v>
      </c>
      <c r="C9" s="1143"/>
      <c r="D9" s="1143"/>
      <c r="E9" s="1143"/>
      <c r="F9" s="1143"/>
      <c r="G9" s="1151" t="s">
        <v>9</v>
      </c>
      <c r="H9" s="1151"/>
      <c r="I9" s="1151"/>
      <c r="J9" s="209"/>
      <c r="K9" s="308"/>
      <c r="L9" s="209"/>
      <c r="M9" s="279"/>
      <c r="N9" s="9"/>
      <c r="O9" s="9"/>
      <c r="P9" s="9"/>
      <c r="Q9" s="9"/>
      <c r="R9" s="314"/>
      <c r="S9" s="375"/>
    </row>
    <row r="10" spans="1:22" s="174" customFormat="1" ht="15" x14ac:dyDescent="0.25">
      <c r="A10" s="195"/>
      <c r="B10" s="1143" t="s">
        <v>226</v>
      </c>
      <c r="C10" s="1143"/>
      <c r="D10" s="1143"/>
      <c r="E10" s="261"/>
      <c r="F10" s="261"/>
      <c r="G10" s="1151" t="s">
        <v>11</v>
      </c>
      <c r="H10" s="1151"/>
      <c r="I10" s="1151"/>
      <c r="J10" s="210"/>
      <c r="K10" s="308"/>
      <c r="L10" s="210"/>
      <c r="M10" s="279"/>
      <c r="N10" s="9"/>
      <c r="O10" s="9"/>
      <c r="P10" s="9"/>
      <c r="Q10" s="9"/>
      <c r="R10" s="314"/>
      <c r="S10" s="375"/>
      <c r="T10" s="332"/>
      <c r="U10" s="429"/>
      <c r="V10" s="195"/>
    </row>
    <row r="11" spans="1:22" s="174" customFormat="1" ht="15" x14ac:dyDescent="0.25">
      <c r="A11" s="195"/>
      <c r="B11" s="1143" t="s">
        <v>227</v>
      </c>
      <c r="C11" s="1143"/>
      <c r="D11" s="1143"/>
      <c r="E11" s="261"/>
      <c r="F11" s="261"/>
      <c r="G11" s="1151" t="s">
        <v>11</v>
      </c>
      <c r="H11" s="1151"/>
      <c r="I11" s="1151"/>
      <c r="J11" s="210"/>
      <c r="K11" s="308"/>
      <c r="L11" s="210"/>
      <c r="M11" s="279"/>
      <c r="N11" s="9"/>
      <c r="O11" s="9"/>
      <c r="P11" s="9"/>
      <c r="Q11" s="9"/>
      <c r="R11" s="314"/>
      <c r="S11" s="375"/>
      <c r="T11" s="332"/>
      <c r="U11" s="429"/>
      <c r="V11" s="195"/>
    </row>
    <row r="12" spans="1:22" s="174" customFormat="1" ht="15" x14ac:dyDescent="0.25">
      <c r="A12" s="195"/>
      <c r="B12" s="1143" t="s">
        <v>217</v>
      </c>
      <c r="C12" s="1143"/>
      <c r="D12" s="1143"/>
      <c r="E12" s="261"/>
      <c r="F12" s="261"/>
      <c r="G12" s="1151" t="s">
        <v>11</v>
      </c>
      <c r="H12" s="1151"/>
      <c r="I12" s="1151"/>
      <c r="J12" s="210"/>
      <c r="K12" s="308"/>
      <c r="L12" s="210"/>
      <c r="M12" s="279"/>
      <c r="N12" s="9"/>
      <c r="O12" s="9"/>
      <c r="P12" s="9"/>
      <c r="Q12" s="9"/>
      <c r="R12" s="314"/>
      <c r="S12" s="375"/>
      <c r="T12" s="332"/>
      <c r="U12" s="429"/>
      <c r="V12" s="195"/>
    </row>
    <row r="13" spans="1:22" s="174" customFormat="1" x14ac:dyDescent="0.25">
      <c r="A13" s="195"/>
      <c r="B13" s="1143" t="s">
        <v>225</v>
      </c>
      <c r="C13" s="1143"/>
      <c r="D13" s="1143"/>
      <c r="E13" s="1143"/>
      <c r="F13" s="1143"/>
      <c r="G13" s="1151" t="s">
        <v>194</v>
      </c>
      <c r="H13" s="1151"/>
      <c r="I13" s="1151"/>
      <c r="J13" s="210"/>
      <c r="K13" s="308"/>
      <c r="L13" s="210"/>
      <c r="M13" s="279"/>
      <c r="N13" s="9"/>
      <c r="O13" s="9"/>
      <c r="P13" s="9"/>
      <c r="Q13" s="9"/>
      <c r="R13" s="314"/>
      <c r="S13" s="376"/>
      <c r="T13" s="332"/>
      <c r="U13" s="429"/>
      <c r="V13" s="195"/>
    </row>
    <row r="14" spans="1:22" s="302" customFormat="1" ht="16.899999999999999" customHeight="1" x14ac:dyDescent="0.25">
      <c r="A14" s="195"/>
      <c r="B14" s="1143" t="s">
        <v>224</v>
      </c>
      <c r="C14" s="1143"/>
      <c r="D14" s="1143"/>
      <c r="E14" s="1143"/>
      <c r="F14" s="1143"/>
      <c r="G14" s="1151" t="s">
        <v>194</v>
      </c>
      <c r="H14" s="1151"/>
      <c r="I14" s="1151"/>
      <c r="J14" s="210"/>
      <c r="K14" s="308"/>
      <c r="L14" s="210"/>
      <c r="M14" s="279"/>
      <c r="N14" s="177"/>
      <c r="O14" s="177"/>
      <c r="P14" s="9"/>
      <c r="Q14" s="9"/>
      <c r="R14" s="177"/>
      <c r="S14" s="373"/>
      <c r="T14" s="332"/>
      <c r="U14" s="429"/>
      <c r="V14" s="195"/>
    </row>
    <row r="15" spans="1:22" s="174" customFormat="1" ht="17.45" customHeight="1" x14ac:dyDescent="0.25">
      <c r="A15" s="195"/>
      <c r="B15" s="1143" t="s">
        <v>115</v>
      </c>
      <c r="C15" s="1143"/>
      <c r="D15" s="1143"/>
      <c r="E15" s="1143"/>
      <c r="F15" s="1143"/>
      <c r="G15" s="1151" t="s">
        <v>11</v>
      </c>
      <c r="H15" s="1151"/>
      <c r="I15" s="1151"/>
      <c r="J15" s="210"/>
      <c r="K15" s="308"/>
      <c r="L15" s="210"/>
      <c r="M15" s="279"/>
      <c r="N15" s="9"/>
      <c r="O15" s="9"/>
      <c r="P15" s="9"/>
      <c r="Q15" s="9"/>
      <c r="R15" s="271"/>
      <c r="S15" s="376"/>
      <c r="T15" s="332"/>
      <c r="U15" s="429"/>
      <c r="V15" s="195"/>
    </row>
    <row r="16" spans="1:22" s="174" customFormat="1" ht="15.6" customHeight="1" thickBot="1" x14ac:dyDescent="0.3">
      <c r="A16" s="195"/>
      <c r="B16" s="8"/>
      <c r="C16" s="1064" t="s">
        <v>114</v>
      </c>
      <c r="D16" s="1064"/>
      <c r="E16" s="1064"/>
      <c r="F16" s="1064"/>
      <c r="G16" s="1064"/>
      <c r="H16" s="1064"/>
      <c r="I16" s="262"/>
      <c r="J16" s="318" t="str">
        <f>IF(SUM(J9:J15)=0,"",SUM(J9:J15))</f>
        <v/>
      </c>
      <c r="K16" s="14"/>
      <c r="L16" s="318" t="str">
        <f>IF(SUM(L9:L15)=0,"",SUM(L9:L15))</f>
        <v/>
      </c>
      <c r="M16" s="15"/>
      <c r="N16" s="11"/>
      <c r="O16" s="11"/>
      <c r="P16" s="11"/>
      <c r="Q16" s="11"/>
      <c r="R16" s="314"/>
      <c r="S16" s="373"/>
      <c r="T16" s="332"/>
      <c r="U16" s="429"/>
      <c r="V16" s="195"/>
    </row>
    <row r="17" spans="1:22" s="174" customFormat="1" ht="15.6" customHeight="1" thickTop="1" x14ac:dyDescent="0.25">
      <c r="A17" s="195"/>
      <c r="B17" s="1143" t="s">
        <v>277</v>
      </c>
      <c r="C17" s="1143"/>
      <c r="D17" s="1143"/>
      <c r="E17" s="1143"/>
      <c r="F17" s="1143"/>
      <c r="G17" s="1143"/>
      <c r="H17" s="1143"/>
      <c r="I17" s="1143"/>
      <c r="J17" s="1143"/>
      <c r="K17" s="1143"/>
      <c r="L17" s="1143"/>
      <c r="M17" s="15"/>
      <c r="N17" s="11"/>
      <c r="O17" s="11"/>
      <c r="P17" s="11"/>
      <c r="Q17" s="11"/>
      <c r="R17" s="314"/>
      <c r="S17" s="373"/>
      <c r="T17" s="332"/>
      <c r="U17" s="429"/>
      <c r="V17" s="195"/>
    </row>
    <row r="18" spans="1:22" ht="13.15" customHeight="1" x14ac:dyDescent="0.25">
      <c r="B18" s="1160" t="s">
        <v>87</v>
      </c>
      <c r="C18" s="1131"/>
      <c r="D18" s="274"/>
      <c r="E18" s="1160"/>
      <c r="F18" s="1160"/>
      <c r="G18" s="1160"/>
      <c r="H18" s="1160"/>
      <c r="I18" s="1160" t="s">
        <v>137</v>
      </c>
      <c r="J18" s="1160"/>
      <c r="K18" s="1160"/>
      <c r="L18" s="1160"/>
      <c r="M18" s="274"/>
      <c r="N18" s="1160" t="s">
        <v>116</v>
      </c>
      <c r="O18" s="1160"/>
      <c r="P18" s="1160"/>
      <c r="Q18" s="1160"/>
      <c r="R18" s="1160"/>
      <c r="S18" s="317"/>
      <c r="U18" s="195"/>
    </row>
    <row r="19" spans="1:22" ht="12" customHeight="1" x14ac:dyDescent="0.25">
      <c r="B19" s="1131"/>
      <c r="C19" s="1131"/>
      <c r="D19" s="315"/>
      <c r="E19" s="1160"/>
      <c r="F19" s="1160"/>
      <c r="G19" s="1160"/>
      <c r="H19" s="1160"/>
      <c r="I19" s="1160"/>
      <c r="J19" s="1160"/>
      <c r="K19" s="1160"/>
      <c r="L19" s="1160"/>
      <c r="M19" s="274"/>
      <c r="N19" s="1160"/>
      <c r="O19" s="1160"/>
      <c r="P19" s="1160"/>
      <c r="Q19" s="1160"/>
      <c r="R19" s="1160"/>
      <c r="S19" s="317"/>
      <c r="U19" s="195"/>
    </row>
    <row r="20" spans="1:22" s="174" customFormat="1" ht="15.6" customHeight="1" x14ac:dyDescent="0.25">
      <c r="A20" s="195"/>
      <c r="B20" s="1143" t="s">
        <v>229</v>
      </c>
      <c r="C20" s="1143"/>
      <c r="D20" s="1143"/>
      <c r="E20" s="1143"/>
      <c r="F20" s="1143"/>
      <c r="G20" s="1151" t="s">
        <v>11</v>
      </c>
      <c r="H20" s="1151"/>
      <c r="I20" s="1151"/>
      <c r="J20" s="210"/>
      <c r="K20" s="14"/>
      <c r="L20" s="210"/>
      <c r="M20" s="15"/>
      <c r="N20" s="11"/>
      <c r="O20" s="11"/>
      <c r="P20" s="11"/>
      <c r="Q20" s="11"/>
      <c r="R20" s="314"/>
      <c r="S20" s="373"/>
      <c r="T20" s="332"/>
      <c r="U20" s="429"/>
      <c r="V20" s="195"/>
    </row>
    <row r="21" spans="1:22" s="174" customFormat="1" ht="15.6" customHeight="1" x14ac:dyDescent="0.25">
      <c r="A21" s="195"/>
      <c r="B21" s="1143" t="s">
        <v>199</v>
      </c>
      <c r="C21" s="1143"/>
      <c r="D21" s="1143"/>
      <c r="E21" s="1143"/>
      <c r="F21" s="1143"/>
      <c r="G21" s="1151" t="s">
        <v>194</v>
      </c>
      <c r="H21" s="1151"/>
      <c r="I21" s="1151"/>
      <c r="J21" s="210"/>
      <c r="K21" s="14"/>
      <c r="L21" s="210"/>
      <c r="M21" s="15"/>
      <c r="N21" s="1143"/>
      <c r="O21" s="1143"/>
      <c r="P21" s="1143"/>
      <c r="Q21" s="1143"/>
      <c r="R21" s="1143"/>
      <c r="S21" s="373"/>
      <c r="T21" s="332"/>
      <c r="U21" s="429"/>
      <c r="V21" s="195"/>
    </row>
    <row r="22" spans="1:22" s="174" customFormat="1" ht="15.6" customHeight="1" x14ac:dyDescent="0.25">
      <c r="A22" s="195"/>
      <c r="B22" s="1143" t="s">
        <v>200</v>
      </c>
      <c r="C22" s="1143"/>
      <c r="D22" s="1143"/>
      <c r="E22" s="1143"/>
      <c r="F22" s="1143"/>
      <c r="G22" s="1151" t="s">
        <v>194</v>
      </c>
      <c r="H22" s="1151"/>
      <c r="I22" s="1151"/>
      <c r="J22" s="210"/>
      <c r="K22" s="14"/>
      <c r="L22" s="210"/>
      <c r="M22" s="15"/>
      <c r="N22" s="11"/>
      <c r="O22" s="11"/>
      <c r="P22" s="11"/>
      <c r="Q22" s="11"/>
      <c r="R22" s="314"/>
      <c r="S22" s="373"/>
      <c r="T22" s="332"/>
      <c r="U22" s="429"/>
      <c r="V22" s="195"/>
    </row>
    <row r="23" spans="1:22" s="174" customFormat="1" ht="15.6" customHeight="1" x14ac:dyDescent="0.25">
      <c r="A23" s="195"/>
      <c r="B23" s="1143" t="s">
        <v>230</v>
      </c>
      <c r="C23" s="1143"/>
      <c r="D23" s="1143"/>
      <c r="E23" s="1143"/>
      <c r="F23" s="1143"/>
      <c r="G23" s="1151" t="s">
        <v>194</v>
      </c>
      <c r="H23" s="1151"/>
      <c r="I23" s="1151"/>
      <c r="J23" s="210"/>
      <c r="K23" s="14"/>
      <c r="L23" s="210"/>
      <c r="M23" s="15"/>
      <c r="N23" s="11"/>
      <c r="O23" s="11"/>
      <c r="P23" s="1146" t="s">
        <v>265</v>
      </c>
      <c r="Q23" s="11"/>
      <c r="R23" s="314"/>
      <c r="S23" s="373"/>
      <c r="T23" s="332"/>
      <c r="U23" s="429"/>
      <c r="V23" s="195"/>
    </row>
    <row r="24" spans="1:22" s="174" customFormat="1" ht="15.6" customHeight="1" x14ac:dyDescent="0.25">
      <c r="A24" s="195"/>
      <c r="B24" s="1143" t="s">
        <v>203</v>
      </c>
      <c r="C24" s="1143"/>
      <c r="D24" s="1143"/>
      <c r="E24" s="1143"/>
      <c r="F24" s="1143"/>
      <c r="G24" s="1151" t="s">
        <v>195</v>
      </c>
      <c r="H24" s="1151"/>
      <c r="I24" s="1151"/>
      <c r="J24" s="210"/>
      <c r="K24" s="14"/>
      <c r="L24" s="210"/>
      <c r="M24" s="15"/>
      <c r="N24" s="11"/>
      <c r="O24" s="11"/>
      <c r="P24" s="1146"/>
      <c r="Q24" s="11"/>
      <c r="R24" s="314"/>
      <c r="S24" s="373"/>
      <c r="T24" s="332"/>
      <c r="U24" s="429"/>
      <c r="V24" s="195"/>
    </row>
    <row r="25" spans="1:22" s="174" customFormat="1" ht="15.6" customHeight="1" x14ac:dyDescent="0.25">
      <c r="A25" s="195"/>
      <c r="B25" s="1143" t="s">
        <v>231</v>
      </c>
      <c r="C25" s="1143"/>
      <c r="D25" s="1143"/>
      <c r="E25" s="1143"/>
      <c r="F25" s="1143"/>
      <c r="G25" s="1151" t="s">
        <v>195</v>
      </c>
      <c r="H25" s="1151"/>
      <c r="I25" s="1151"/>
      <c r="J25" s="210"/>
      <c r="K25" s="14"/>
      <c r="L25" s="209"/>
      <c r="M25" s="15"/>
      <c r="N25" s="11"/>
      <c r="O25" s="11"/>
      <c r="P25" s="1146"/>
      <c r="Q25" s="11"/>
      <c r="R25" s="314"/>
      <c r="S25" s="373"/>
      <c r="T25" s="332"/>
      <c r="U25" s="429"/>
      <c r="V25" s="195"/>
    </row>
    <row r="26" spans="1:22" s="174" customFormat="1" ht="15.6" customHeight="1" x14ac:dyDescent="0.25">
      <c r="A26" s="195"/>
      <c r="B26" s="8" t="s">
        <v>115</v>
      </c>
      <c r="C26" s="262"/>
      <c r="D26" s="262"/>
      <c r="E26" s="262"/>
      <c r="F26" s="262"/>
      <c r="G26" s="1151" t="s">
        <v>11</v>
      </c>
      <c r="H26" s="1151"/>
      <c r="I26" s="1151"/>
      <c r="J26" s="209"/>
      <c r="K26" s="14"/>
      <c r="L26" s="210"/>
      <c r="M26" s="15"/>
      <c r="N26" s="14" t="str">
        <f>IF(SUM(N19:N25)=0,"",SUM(N19:N25))</f>
        <v/>
      </c>
      <c r="O26" s="14"/>
      <c r="P26" s="1146"/>
      <c r="Q26" s="11"/>
      <c r="R26" s="314"/>
      <c r="S26" s="373"/>
      <c r="T26" s="332"/>
      <c r="U26" s="429"/>
      <c r="V26" s="195"/>
    </row>
    <row r="27" spans="1:22" s="174" customFormat="1" ht="15.6" customHeight="1" x14ac:dyDescent="0.25">
      <c r="A27" s="195"/>
      <c r="B27" s="1064" t="s">
        <v>118</v>
      </c>
      <c r="C27" s="1064"/>
      <c r="D27" s="1064"/>
      <c r="E27" s="1064"/>
      <c r="F27" s="1064"/>
      <c r="G27" s="1151" t="s">
        <v>12</v>
      </c>
      <c r="H27" s="1151"/>
      <c r="I27" s="1151"/>
      <c r="J27" s="319" t="str">
        <f>IF(SUM(J20:J26)=0,"",SUM(J20:J26))</f>
        <v/>
      </c>
      <c r="K27" s="14"/>
      <c r="L27" s="319" t="str">
        <f>IF(SUM(L20:L26)=0,"",SUM(L20:L26))</f>
        <v/>
      </c>
      <c r="M27" s="15"/>
      <c r="N27" s="11"/>
      <c r="O27" s="11"/>
      <c r="P27" s="1146"/>
      <c r="Q27" s="11"/>
      <c r="R27" s="314"/>
      <c r="S27" s="373"/>
      <c r="T27" s="332"/>
      <c r="U27" s="429"/>
      <c r="V27" s="195"/>
    </row>
    <row r="28" spans="1:22" s="174" customFormat="1" ht="15.6" customHeight="1" x14ac:dyDescent="0.25">
      <c r="A28" s="195"/>
      <c r="B28" s="1064" t="s">
        <v>88</v>
      </c>
      <c r="C28" s="1064"/>
      <c r="D28" s="1064"/>
      <c r="E28" s="1064"/>
      <c r="F28" s="1064"/>
      <c r="G28" s="1151" t="s">
        <v>13</v>
      </c>
      <c r="H28" s="1151"/>
      <c r="I28" s="1151"/>
      <c r="J28" s="320"/>
      <c r="K28" s="346"/>
      <c r="L28" s="320"/>
      <c r="M28" s="15"/>
      <c r="N28" s="21" t="s">
        <v>109</v>
      </c>
      <c r="O28" s="21"/>
      <c r="P28" s="1146"/>
      <c r="Q28" s="9"/>
      <c r="R28" s="21" t="s">
        <v>111</v>
      </c>
      <c r="S28" s="373"/>
      <c r="T28" s="332"/>
      <c r="U28" s="429"/>
      <c r="V28" s="195"/>
    </row>
    <row r="29" spans="1:22" s="174" customFormat="1" ht="15.6" customHeight="1" thickBot="1" x14ac:dyDescent="0.3">
      <c r="A29" s="195"/>
      <c r="B29" s="1064" t="s">
        <v>25</v>
      </c>
      <c r="C29" s="1064"/>
      <c r="D29" s="1064"/>
      <c r="E29" s="1064"/>
      <c r="F29" s="1064"/>
      <c r="G29" s="1151" t="s">
        <v>12</v>
      </c>
      <c r="H29" s="1151"/>
      <c r="I29" s="1151"/>
      <c r="J29" s="321" t="str">
        <f>IF(J27="","",J27*J28)</f>
        <v/>
      </c>
      <c r="K29" s="370"/>
      <c r="L29" s="321" t="str">
        <f>IF(L27="","",L27*L28)</f>
        <v/>
      </c>
      <c r="M29" s="15"/>
      <c r="N29" s="11" t="s">
        <v>110</v>
      </c>
      <c r="O29" s="11"/>
      <c r="P29" s="1147"/>
      <c r="Q29" s="9"/>
      <c r="R29" s="271" t="s">
        <v>68</v>
      </c>
      <c r="S29" s="373"/>
      <c r="T29" s="332"/>
      <c r="U29" s="429"/>
      <c r="V29" s="195"/>
    </row>
    <row r="30" spans="1:22" s="174" customFormat="1" ht="15.6" customHeight="1" thickBot="1" x14ac:dyDescent="0.3">
      <c r="A30" s="195"/>
      <c r="B30" s="1064" t="s">
        <v>1</v>
      </c>
      <c r="C30" s="1064"/>
      <c r="D30" s="1064"/>
      <c r="E30" s="1064"/>
      <c r="F30" s="1064"/>
      <c r="G30" s="1064"/>
      <c r="H30" s="1064"/>
      <c r="I30" s="262"/>
      <c r="J30" s="318" t="str">
        <f>IF(SUM(J16,J29)=0,"",(SUM(J16,J29)))</f>
        <v/>
      </c>
      <c r="K30" s="14"/>
      <c r="L30" s="318" t="str">
        <f>IF(SUM(L16,L29)=0,"",(SUM(L16,L29)))</f>
        <v/>
      </c>
      <c r="M30" s="15"/>
      <c r="N30" s="288" t="str">
        <f>IF(AND(L30="",J30=""),"",IF(J30="","",IF(J30&lt;L30,12,IF(L30="",12,24))))</f>
        <v/>
      </c>
      <c r="O30" s="9"/>
      <c r="P30" s="563"/>
      <c r="Q30" s="11"/>
      <c r="R30" s="293" t="str">
        <f>IF(N30="","",IF(P30="x","",IF(N30=12,J30/12,(J30+L30)/24)))</f>
        <v/>
      </c>
      <c r="S30" s="373"/>
      <c r="T30" s="332"/>
      <c r="U30" s="429"/>
      <c r="V30" s="195"/>
    </row>
    <row r="31" spans="1:22" s="174" customFormat="1" ht="15.6" customHeight="1" thickTop="1" x14ac:dyDescent="0.25">
      <c r="A31" s="195"/>
      <c r="B31" s="8"/>
      <c r="C31" s="262"/>
      <c r="D31" s="262"/>
      <c r="E31" s="262"/>
      <c r="F31" s="262"/>
      <c r="G31" s="1159" t="s">
        <v>125</v>
      </c>
      <c r="H31" s="1159"/>
      <c r="I31" s="1159"/>
      <c r="J31" s="1159"/>
      <c r="K31" s="1159"/>
      <c r="L31" s="1159"/>
      <c r="M31" s="1159"/>
      <c r="N31" s="1159"/>
      <c r="O31" s="1159"/>
      <c r="P31" s="1159"/>
      <c r="Q31" s="1159"/>
      <c r="R31" s="1159"/>
      <c r="S31" s="373"/>
      <c r="T31" s="332"/>
      <c r="U31" s="429"/>
      <c r="V31" s="195"/>
    </row>
    <row r="32" spans="1:22" s="174" customFormat="1" ht="4.9000000000000004" customHeight="1" x14ac:dyDescent="0.25">
      <c r="A32" s="195"/>
      <c r="B32" s="535"/>
      <c r="C32" s="541"/>
      <c r="D32" s="541"/>
      <c r="E32" s="541"/>
      <c r="F32" s="541"/>
      <c r="G32" s="541"/>
      <c r="H32" s="541"/>
      <c r="I32" s="541"/>
      <c r="J32" s="541"/>
      <c r="K32" s="541"/>
      <c r="L32" s="541"/>
      <c r="M32" s="544"/>
      <c r="N32" s="538"/>
      <c r="O32" s="538"/>
      <c r="P32" s="538"/>
      <c r="Q32" s="538"/>
      <c r="R32" s="545"/>
      <c r="S32" s="373"/>
      <c r="T32" s="332"/>
      <c r="U32" s="429"/>
      <c r="V32" s="195"/>
    </row>
    <row r="33" spans="1:22" s="174" customFormat="1" ht="16.149999999999999" customHeight="1" x14ac:dyDescent="0.25">
      <c r="A33" s="195"/>
      <c r="B33" s="5" t="s">
        <v>34</v>
      </c>
      <c r="C33" s="1064" t="s">
        <v>74</v>
      </c>
      <c r="D33" s="1064"/>
      <c r="E33" s="1064"/>
      <c r="F33" s="1064"/>
      <c r="G33" s="1064"/>
      <c r="H33" s="1064"/>
      <c r="I33" s="1064"/>
      <c r="J33" s="312"/>
      <c r="K33" s="316"/>
      <c r="L33" s="312"/>
      <c r="M33" s="311"/>
      <c r="N33" s="287"/>
      <c r="O33" s="287"/>
      <c r="P33" s="287"/>
      <c r="Q33" s="287"/>
      <c r="R33" s="331"/>
      <c r="S33" s="373"/>
      <c r="T33" s="332"/>
      <c r="U33" s="429"/>
      <c r="V33" s="195"/>
    </row>
    <row r="34" spans="1:22" s="174" customFormat="1" ht="16.899999999999999" customHeight="1" x14ac:dyDescent="0.25">
      <c r="A34" s="195"/>
      <c r="B34" s="1065"/>
      <c r="C34" s="1065"/>
      <c r="D34" s="1065"/>
      <c r="E34" s="1065"/>
      <c r="F34" s="1065"/>
      <c r="G34" s="1065"/>
      <c r="H34" s="1065"/>
      <c r="I34" s="1065"/>
      <c r="J34" s="1065"/>
      <c r="K34" s="1065"/>
      <c r="L34" s="1065"/>
      <c r="M34" s="1065"/>
      <c r="N34" s="1065"/>
      <c r="O34" s="1065"/>
      <c r="P34" s="1065"/>
      <c r="Q34" s="1065"/>
      <c r="R34" s="1065"/>
      <c r="S34" s="373"/>
      <c r="T34" s="332"/>
      <c r="U34" s="429"/>
      <c r="V34" s="195"/>
    </row>
    <row r="35" spans="1:22" s="174" customFormat="1" ht="33" customHeight="1" x14ac:dyDescent="0.25">
      <c r="A35" s="195"/>
      <c r="B35" s="1065"/>
      <c r="C35" s="1065"/>
      <c r="D35" s="1065"/>
      <c r="E35" s="1065"/>
      <c r="F35" s="1065"/>
      <c r="G35" s="1065"/>
      <c r="H35" s="1065"/>
      <c r="I35" s="1065"/>
      <c r="J35" s="1065"/>
      <c r="K35" s="1065"/>
      <c r="L35" s="1065"/>
      <c r="M35" s="1065"/>
      <c r="N35" s="1065"/>
      <c r="O35" s="1065"/>
      <c r="P35" s="1065"/>
      <c r="Q35" s="1065"/>
      <c r="R35" s="1065"/>
      <c r="S35" s="373"/>
      <c r="T35" s="332"/>
      <c r="U35" s="429"/>
      <c r="V35" s="195"/>
    </row>
    <row r="36" spans="1:22" s="195" customFormat="1" ht="4.1500000000000004" customHeight="1" x14ac:dyDescent="0.25">
      <c r="J36" s="290"/>
      <c r="K36" s="290"/>
      <c r="R36" s="443"/>
      <c r="S36" s="289"/>
      <c r="T36" s="332"/>
      <c r="U36" s="429"/>
    </row>
    <row r="37" spans="1:22" ht="16.899999999999999" customHeight="1" x14ac:dyDescent="0.25">
      <c r="B37" s="330" t="s">
        <v>205</v>
      </c>
      <c r="C37" s="1154"/>
      <c r="D37" s="1154"/>
      <c r="E37" s="1154"/>
      <c r="F37" s="1154"/>
      <c r="G37" s="1154"/>
      <c r="H37" s="1154"/>
      <c r="I37" s="1154"/>
      <c r="J37" s="1154"/>
      <c r="K37" s="1154"/>
      <c r="L37" s="295"/>
      <c r="M37" s="295"/>
      <c r="N37" s="295"/>
      <c r="O37" s="295"/>
      <c r="P37" s="295"/>
      <c r="Q37" s="295"/>
      <c r="R37" s="295"/>
    </row>
    <row r="38" spans="1:22" ht="16.149999999999999" customHeight="1" x14ac:dyDescent="0.25">
      <c r="B38" s="330" t="s">
        <v>3</v>
      </c>
      <c r="C38" s="1155"/>
      <c r="D38" s="1155"/>
      <c r="E38" s="1155"/>
      <c r="F38" s="1155"/>
      <c r="G38" s="1155"/>
      <c r="H38" s="16"/>
      <c r="I38" s="296" t="s">
        <v>103</v>
      </c>
      <c r="J38" s="371">
        <f>Input!$C$9</f>
        <v>2023</v>
      </c>
      <c r="K38" s="296" t="s">
        <v>103</v>
      </c>
      <c r="L38" s="6">
        <f>J38-1</f>
        <v>2022</v>
      </c>
      <c r="M38" s="4"/>
      <c r="P38" s="175"/>
      <c r="Q38" s="175"/>
      <c r="S38" s="374"/>
    </row>
    <row r="39" spans="1:22" ht="6" customHeight="1" x14ac:dyDescent="0.25">
      <c r="B39" s="175"/>
      <c r="C39" s="175"/>
      <c r="D39" s="175"/>
      <c r="E39" s="175"/>
      <c r="F39" s="175"/>
      <c r="G39" s="175"/>
      <c r="H39" s="175"/>
      <c r="I39" s="4"/>
      <c r="J39" s="4"/>
      <c r="K39" s="4"/>
      <c r="L39" s="4"/>
      <c r="M39" s="4"/>
      <c r="N39" s="175"/>
      <c r="O39" s="175"/>
      <c r="P39" s="175"/>
      <c r="Q39" s="175"/>
      <c r="R39" s="175"/>
      <c r="S39" s="374"/>
    </row>
    <row r="40" spans="1:22" ht="15" customHeight="1" x14ac:dyDescent="0.25">
      <c r="B40" s="1143" t="s">
        <v>221</v>
      </c>
      <c r="C40" s="1143"/>
      <c r="D40" s="1143"/>
      <c r="E40" s="1143"/>
      <c r="F40" s="1143"/>
      <c r="G40" s="1151" t="s">
        <v>9</v>
      </c>
      <c r="H40" s="1151"/>
      <c r="I40" s="1151"/>
      <c r="J40" s="209"/>
      <c r="K40" s="308"/>
      <c r="L40" s="209"/>
      <c r="M40" s="279"/>
      <c r="N40" s="9"/>
      <c r="O40" s="9"/>
      <c r="P40" s="9"/>
      <c r="Q40" s="9"/>
      <c r="R40" s="314"/>
      <c r="S40" s="375"/>
    </row>
    <row r="41" spans="1:22" s="174" customFormat="1" ht="15" x14ac:dyDescent="0.25">
      <c r="A41" s="195"/>
      <c r="B41" s="1143" t="s">
        <v>226</v>
      </c>
      <c r="C41" s="1143"/>
      <c r="D41" s="1143"/>
      <c r="E41" s="261"/>
      <c r="F41" s="261"/>
      <c r="G41" s="1151" t="s">
        <v>11</v>
      </c>
      <c r="H41" s="1151"/>
      <c r="I41" s="1151"/>
      <c r="J41" s="210"/>
      <c r="K41" s="308"/>
      <c r="L41" s="210"/>
      <c r="M41" s="279"/>
      <c r="N41" s="9"/>
      <c r="O41" s="9"/>
      <c r="P41" s="9"/>
      <c r="Q41" s="9"/>
      <c r="R41" s="314"/>
      <c r="S41" s="375"/>
      <c r="T41" s="332"/>
      <c r="U41" s="429"/>
      <c r="V41" s="195"/>
    </row>
    <row r="42" spans="1:22" s="174" customFormat="1" ht="15" x14ac:dyDescent="0.25">
      <c r="A42" s="195"/>
      <c r="B42" s="1143" t="s">
        <v>227</v>
      </c>
      <c r="C42" s="1143"/>
      <c r="D42" s="1143"/>
      <c r="E42" s="261"/>
      <c r="F42" s="261"/>
      <c r="G42" s="1151" t="s">
        <v>11</v>
      </c>
      <c r="H42" s="1151"/>
      <c r="I42" s="1151"/>
      <c r="J42" s="210"/>
      <c r="K42" s="308"/>
      <c r="L42" s="210"/>
      <c r="M42" s="279"/>
      <c r="N42" s="9"/>
      <c r="O42" s="9"/>
      <c r="P42" s="9"/>
      <c r="Q42" s="9"/>
      <c r="R42" s="314"/>
      <c r="S42" s="375"/>
      <c r="T42" s="332"/>
      <c r="U42" s="429"/>
      <c r="V42" s="195"/>
    </row>
    <row r="43" spans="1:22" s="174" customFormat="1" ht="15" x14ac:dyDescent="0.25">
      <c r="A43" s="195"/>
      <c r="B43" s="1143" t="s">
        <v>217</v>
      </c>
      <c r="C43" s="1143"/>
      <c r="D43" s="1143"/>
      <c r="E43" s="261"/>
      <c r="F43" s="261"/>
      <c r="G43" s="1151" t="s">
        <v>11</v>
      </c>
      <c r="H43" s="1151"/>
      <c r="I43" s="1151"/>
      <c r="J43" s="210"/>
      <c r="K43" s="308"/>
      <c r="L43" s="210"/>
      <c r="M43" s="279"/>
      <c r="N43" s="9"/>
      <c r="O43" s="9"/>
      <c r="P43" s="9"/>
      <c r="Q43" s="9"/>
      <c r="R43" s="314"/>
      <c r="S43" s="375"/>
      <c r="T43" s="332"/>
      <c r="U43" s="429"/>
      <c r="V43" s="195"/>
    </row>
    <row r="44" spans="1:22" s="174" customFormat="1" x14ac:dyDescent="0.25">
      <c r="A44" s="195"/>
      <c r="B44" s="1143" t="s">
        <v>225</v>
      </c>
      <c r="C44" s="1143"/>
      <c r="D44" s="1143"/>
      <c r="E44" s="1143"/>
      <c r="F44" s="1143"/>
      <c r="G44" s="1151" t="s">
        <v>194</v>
      </c>
      <c r="H44" s="1151"/>
      <c r="I44" s="1151"/>
      <c r="J44" s="210"/>
      <c r="K44" s="308"/>
      <c r="L44" s="210"/>
      <c r="M44" s="279"/>
      <c r="N44" s="9"/>
      <c r="O44" s="9"/>
      <c r="P44" s="9"/>
      <c r="Q44" s="9"/>
      <c r="R44" s="314"/>
      <c r="S44" s="376"/>
      <c r="T44" s="332"/>
      <c r="U44" s="429"/>
      <c r="V44" s="195"/>
    </row>
    <row r="45" spans="1:22" s="302" customFormat="1" ht="16.899999999999999" customHeight="1" x14ac:dyDescent="0.25">
      <c r="A45" s="195"/>
      <c r="B45" s="1143" t="s">
        <v>224</v>
      </c>
      <c r="C45" s="1143"/>
      <c r="D45" s="1143"/>
      <c r="E45" s="1143"/>
      <c r="F45" s="1143"/>
      <c r="G45" s="1151" t="s">
        <v>194</v>
      </c>
      <c r="H45" s="1151"/>
      <c r="I45" s="1151"/>
      <c r="J45" s="210"/>
      <c r="K45" s="308"/>
      <c r="L45" s="210"/>
      <c r="M45" s="279"/>
      <c r="N45" s="177"/>
      <c r="O45" s="177"/>
      <c r="P45" s="9"/>
      <c r="Q45" s="9"/>
      <c r="R45" s="177"/>
      <c r="S45" s="373"/>
      <c r="T45" s="332"/>
      <c r="U45" s="429"/>
      <c r="V45" s="195"/>
    </row>
    <row r="46" spans="1:22" s="174" customFormat="1" ht="17.45" customHeight="1" x14ac:dyDescent="0.25">
      <c r="A46" s="195"/>
      <c r="B46" s="1143" t="s">
        <v>115</v>
      </c>
      <c r="C46" s="1143"/>
      <c r="D46" s="1143"/>
      <c r="E46" s="1143"/>
      <c r="F46" s="1143"/>
      <c r="G46" s="1151" t="s">
        <v>11</v>
      </c>
      <c r="H46" s="1151"/>
      <c r="I46" s="1151"/>
      <c r="J46" s="210"/>
      <c r="K46" s="308"/>
      <c r="L46" s="210"/>
      <c r="M46" s="279"/>
      <c r="N46" s="9"/>
      <c r="O46" s="9"/>
      <c r="P46" s="9"/>
      <c r="Q46" s="9"/>
      <c r="R46" s="271"/>
      <c r="S46" s="376"/>
      <c r="T46" s="332"/>
      <c r="U46" s="429"/>
      <c r="V46" s="195"/>
    </row>
    <row r="47" spans="1:22" s="174" customFormat="1" ht="15.6" customHeight="1" thickBot="1" x14ac:dyDescent="0.3">
      <c r="A47" s="195"/>
      <c r="B47" s="8"/>
      <c r="C47" s="1064" t="s">
        <v>114</v>
      </c>
      <c r="D47" s="1064"/>
      <c r="E47" s="1064"/>
      <c r="F47" s="1064"/>
      <c r="G47" s="1064"/>
      <c r="H47" s="1064"/>
      <c r="I47" s="262"/>
      <c r="J47" s="318" t="str">
        <f>IF(SUM(J40:J46)=0,"",SUM(J40:J46))</f>
        <v/>
      </c>
      <c r="K47" s="14"/>
      <c r="L47" s="318" t="str">
        <f>IF(SUM(L40:L46)=0,"",SUM(L40:L46))</f>
        <v/>
      </c>
      <c r="M47" s="15"/>
      <c r="N47" s="11"/>
      <c r="O47" s="11"/>
      <c r="P47" s="11"/>
      <c r="Q47" s="11"/>
      <c r="R47" s="314"/>
      <c r="S47" s="373"/>
      <c r="T47" s="332"/>
      <c r="U47" s="429"/>
      <c r="V47" s="195"/>
    </row>
    <row r="48" spans="1:22" s="174" customFormat="1" ht="15.6" customHeight="1" thickTop="1" x14ac:dyDescent="0.25">
      <c r="A48" s="195"/>
      <c r="B48" s="1143" t="s">
        <v>278</v>
      </c>
      <c r="C48" s="1143"/>
      <c r="D48" s="1143"/>
      <c r="E48" s="1143"/>
      <c r="F48" s="1143"/>
      <c r="G48" s="1143"/>
      <c r="H48" s="1143"/>
      <c r="I48" s="1143"/>
      <c r="J48" s="1143"/>
      <c r="K48" s="1143"/>
      <c r="L48" s="1143"/>
      <c r="M48" s="15"/>
      <c r="N48" s="11"/>
      <c r="O48" s="11"/>
      <c r="P48" s="11"/>
      <c r="Q48" s="11"/>
      <c r="R48" s="314"/>
      <c r="S48" s="373"/>
      <c r="T48" s="332"/>
      <c r="U48" s="429"/>
      <c r="V48" s="195"/>
    </row>
    <row r="49" spans="1:22" ht="13.15" customHeight="1" x14ac:dyDescent="0.25">
      <c r="B49" s="1160" t="s">
        <v>87</v>
      </c>
      <c r="C49" s="1131"/>
      <c r="D49" s="274"/>
      <c r="E49" s="1160"/>
      <c r="F49" s="1160"/>
      <c r="G49" s="1160"/>
      <c r="H49" s="1160"/>
      <c r="I49" s="1160" t="s">
        <v>137</v>
      </c>
      <c r="J49" s="1160"/>
      <c r="K49" s="1160"/>
      <c r="L49" s="1160"/>
      <c r="M49" s="274"/>
      <c r="N49" s="1160" t="s">
        <v>116</v>
      </c>
      <c r="O49" s="1160"/>
      <c r="P49" s="1160"/>
      <c r="Q49" s="1160"/>
      <c r="R49" s="1160"/>
      <c r="S49" s="317"/>
      <c r="U49" s="195"/>
    </row>
    <row r="50" spans="1:22" ht="12" customHeight="1" x14ac:dyDescent="0.25">
      <c r="B50" s="1131"/>
      <c r="C50" s="1131"/>
      <c r="D50" s="315"/>
      <c r="E50" s="1160"/>
      <c r="F50" s="1160"/>
      <c r="G50" s="1160"/>
      <c r="H50" s="1160"/>
      <c r="I50" s="1160"/>
      <c r="J50" s="1160"/>
      <c r="K50" s="1160"/>
      <c r="L50" s="1160"/>
      <c r="M50" s="274"/>
      <c r="N50" s="1160"/>
      <c r="O50" s="1160"/>
      <c r="P50" s="1160"/>
      <c r="Q50" s="1160"/>
      <c r="R50" s="1160"/>
      <c r="S50" s="317"/>
      <c r="U50" s="195"/>
    </row>
    <row r="51" spans="1:22" s="174" customFormat="1" ht="15.6" customHeight="1" x14ac:dyDescent="0.25">
      <c r="A51" s="195"/>
      <c r="B51" s="1143" t="s">
        <v>229</v>
      </c>
      <c r="C51" s="1143"/>
      <c r="D51" s="1143"/>
      <c r="E51" s="1143"/>
      <c r="F51" s="1143"/>
      <c r="G51" s="1151" t="s">
        <v>11</v>
      </c>
      <c r="H51" s="1151"/>
      <c r="I51" s="1151"/>
      <c r="J51" s="210"/>
      <c r="K51" s="14"/>
      <c r="L51" s="210"/>
      <c r="M51" s="15"/>
      <c r="N51" s="11"/>
      <c r="O51" s="11"/>
      <c r="P51" s="11"/>
      <c r="Q51" s="11"/>
      <c r="R51" s="314"/>
      <c r="S51" s="373"/>
      <c r="T51" s="332"/>
      <c r="U51" s="429"/>
      <c r="V51" s="195"/>
    </row>
    <row r="52" spans="1:22" s="174" customFormat="1" ht="15.6" customHeight="1" x14ac:dyDescent="0.25">
      <c r="A52" s="195"/>
      <c r="B52" s="1143" t="s">
        <v>199</v>
      </c>
      <c r="C52" s="1143"/>
      <c r="D52" s="1143"/>
      <c r="E52" s="1143"/>
      <c r="F52" s="1143"/>
      <c r="G52" s="1151" t="s">
        <v>194</v>
      </c>
      <c r="H52" s="1151"/>
      <c r="I52" s="1151"/>
      <c r="J52" s="210"/>
      <c r="K52" s="14"/>
      <c r="L52" s="210"/>
      <c r="M52" s="15"/>
      <c r="N52" s="1143"/>
      <c r="O52" s="1143"/>
      <c r="P52" s="1143"/>
      <c r="Q52" s="1143"/>
      <c r="R52" s="1143"/>
      <c r="S52" s="373"/>
      <c r="T52" s="332"/>
      <c r="U52" s="429"/>
      <c r="V52" s="195"/>
    </row>
    <row r="53" spans="1:22" s="174" customFormat="1" ht="15.6" customHeight="1" x14ac:dyDescent="0.25">
      <c r="A53" s="195"/>
      <c r="B53" s="1143" t="s">
        <v>200</v>
      </c>
      <c r="C53" s="1143"/>
      <c r="D53" s="1143"/>
      <c r="E53" s="1143"/>
      <c r="F53" s="1143"/>
      <c r="G53" s="1151" t="s">
        <v>194</v>
      </c>
      <c r="H53" s="1151"/>
      <c r="I53" s="1151"/>
      <c r="J53" s="210"/>
      <c r="K53" s="14"/>
      <c r="L53" s="210"/>
      <c r="M53" s="15"/>
      <c r="N53" s="11"/>
      <c r="O53" s="11"/>
      <c r="P53" s="11"/>
      <c r="Q53" s="11"/>
      <c r="R53" s="314"/>
      <c r="S53" s="373"/>
      <c r="T53" s="332"/>
      <c r="U53" s="429"/>
      <c r="V53" s="195"/>
    </row>
    <row r="54" spans="1:22" s="174" customFormat="1" ht="15.6" customHeight="1" x14ac:dyDescent="0.25">
      <c r="A54" s="195"/>
      <c r="B54" s="1143" t="s">
        <v>230</v>
      </c>
      <c r="C54" s="1143"/>
      <c r="D54" s="1143"/>
      <c r="E54" s="1143"/>
      <c r="F54" s="1143"/>
      <c r="G54" s="1151" t="s">
        <v>194</v>
      </c>
      <c r="H54" s="1151"/>
      <c r="I54" s="1151"/>
      <c r="J54" s="210"/>
      <c r="K54" s="14"/>
      <c r="L54" s="210"/>
      <c r="M54" s="15"/>
      <c r="N54" s="11"/>
      <c r="O54" s="11"/>
      <c r="P54" s="1146" t="s">
        <v>265</v>
      </c>
      <c r="Q54" s="11"/>
      <c r="R54" s="314"/>
      <c r="S54" s="373"/>
      <c r="T54" s="332"/>
      <c r="U54" s="429"/>
      <c r="V54" s="195"/>
    </row>
    <row r="55" spans="1:22" s="174" customFormat="1" ht="15.6" customHeight="1" x14ac:dyDescent="0.25">
      <c r="A55" s="195"/>
      <c r="B55" s="1143" t="s">
        <v>203</v>
      </c>
      <c r="C55" s="1143"/>
      <c r="D55" s="1143"/>
      <c r="E55" s="1143"/>
      <c r="F55" s="1143"/>
      <c r="G55" s="1151" t="s">
        <v>195</v>
      </c>
      <c r="H55" s="1151"/>
      <c r="I55" s="1151"/>
      <c r="J55" s="210"/>
      <c r="K55" s="14"/>
      <c r="L55" s="210"/>
      <c r="M55" s="15"/>
      <c r="N55" s="11"/>
      <c r="O55" s="11"/>
      <c r="P55" s="1146"/>
      <c r="Q55" s="11"/>
      <c r="R55" s="314"/>
      <c r="S55" s="373"/>
      <c r="T55" s="332"/>
      <c r="U55" s="429"/>
      <c r="V55" s="195"/>
    </row>
    <row r="56" spans="1:22" s="174" customFormat="1" ht="15.6" customHeight="1" x14ac:dyDescent="0.25">
      <c r="A56" s="195"/>
      <c r="B56" s="1143" t="s">
        <v>231</v>
      </c>
      <c r="C56" s="1143"/>
      <c r="D56" s="1143"/>
      <c r="E56" s="1143"/>
      <c r="F56" s="1143"/>
      <c r="G56" s="1151" t="s">
        <v>195</v>
      </c>
      <c r="H56" s="1151"/>
      <c r="I56" s="1151"/>
      <c r="J56" s="210"/>
      <c r="K56" s="14"/>
      <c r="L56" s="209"/>
      <c r="M56" s="15"/>
      <c r="N56" s="11"/>
      <c r="O56" s="11"/>
      <c r="P56" s="1146"/>
      <c r="Q56" s="11"/>
      <c r="R56" s="314"/>
      <c r="S56" s="373"/>
      <c r="T56" s="332"/>
      <c r="U56" s="429"/>
      <c r="V56" s="195"/>
    </row>
    <row r="57" spans="1:22" s="174" customFormat="1" ht="15.6" customHeight="1" x14ac:dyDescent="0.25">
      <c r="A57" s="195"/>
      <c r="B57" s="8" t="s">
        <v>115</v>
      </c>
      <c r="C57" s="262"/>
      <c r="D57" s="262"/>
      <c r="E57" s="262"/>
      <c r="F57" s="262"/>
      <c r="G57" s="1151" t="s">
        <v>11</v>
      </c>
      <c r="H57" s="1151"/>
      <c r="I57" s="1151"/>
      <c r="J57" s="209"/>
      <c r="K57" s="14"/>
      <c r="L57" s="210"/>
      <c r="M57" s="15"/>
      <c r="N57" s="14" t="str">
        <f>IF(SUM(N50:N56)=0,"",SUM(N50:N56))</f>
        <v/>
      </c>
      <c r="O57" s="14"/>
      <c r="P57" s="1146"/>
      <c r="Q57" s="11"/>
      <c r="R57" s="314"/>
      <c r="S57" s="373"/>
      <c r="T57" s="332"/>
      <c r="U57" s="429"/>
      <c r="V57" s="195"/>
    </row>
    <row r="58" spans="1:22" s="174" customFormat="1" ht="15.6" customHeight="1" x14ac:dyDescent="0.25">
      <c r="A58" s="195"/>
      <c r="B58" s="1064" t="s">
        <v>118</v>
      </c>
      <c r="C58" s="1064"/>
      <c r="D58" s="1064"/>
      <c r="E58" s="1064"/>
      <c r="F58" s="1064"/>
      <c r="G58" s="1151" t="s">
        <v>12</v>
      </c>
      <c r="H58" s="1151"/>
      <c r="I58" s="1151"/>
      <c r="J58" s="319" t="str">
        <f>IF(SUM(J51:J57)=0,"",SUM(J51:J57))</f>
        <v/>
      </c>
      <c r="K58" s="14"/>
      <c r="L58" s="319" t="str">
        <f>IF(SUM(L51:L57)=0,"",SUM(L51:L57))</f>
        <v/>
      </c>
      <c r="M58" s="15"/>
      <c r="N58" s="11"/>
      <c r="O58" s="11"/>
      <c r="P58" s="1146"/>
      <c r="Q58" s="11"/>
      <c r="R58" s="314"/>
      <c r="S58" s="373"/>
      <c r="T58" s="332"/>
      <c r="U58" s="429"/>
      <c r="V58" s="195"/>
    </row>
    <row r="59" spans="1:22" s="174" customFormat="1" ht="15.6" customHeight="1" x14ac:dyDescent="0.25">
      <c r="A59" s="195"/>
      <c r="B59" s="1064" t="s">
        <v>88</v>
      </c>
      <c r="C59" s="1064"/>
      <c r="D59" s="1064"/>
      <c r="E59" s="1064"/>
      <c r="F59" s="1064"/>
      <c r="G59" s="1151" t="s">
        <v>13</v>
      </c>
      <c r="H59" s="1151"/>
      <c r="I59" s="1151"/>
      <c r="J59" s="320"/>
      <c r="K59" s="346"/>
      <c r="L59" s="320"/>
      <c r="M59" s="15"/>
      <c r="N59" s="21" t="s">
        <v>109</v>
      </c>
      <c r="O59" s="21"/>
      <c r="P59" s="1146"/>
      <c r="Q59" s="9"/>
      <c r="R59" s="21" t="s">
        <v>111</v>
      </c>
      <c r="S59" s="373"/>
      <c r="T59" s="332"/>
      <c r="U59" s="429"/>
      <c r="V59" s="195"/>
    </row>
    <row r="60" spans="1:22" s="174" customFormat="1" ht="15.6" customHeight="1" thickBot="1" x14ac:dyDescent="0.3">
      <c r="A60" s="195"/>
      <c r="B60" s="1064" t="s">
        <v>25</v>
      </c>
      <c r="C60" s="1064"/>
      <c r="D60" s="1064"/>
      <c r="E60" s="1064"/>
      <c r="F60" s="1064"/>
      <c r="G60" s="1151" t="s">
        <v>12</v>
      </c>
      <c r="H60" s="1151"/>
      <c r="I60" s="1151"/>
      <c r="J60" s="321" t="str">
        <f>IF(J58="","",J58*J59)</f>
        <v/>
      </c>
      <c r="K60" s="370"/>
      <c r="L60" s="321" t="str">
        <f>IF(L58="","",L58*L59)</f>
        <v/>
      </c>
      <c r="M60" s="15"/>
      <c r="N60" s="11" t="s">
        <v>110</v>
      </c>
      <c r="O60" s="11"/>
      <c r="P60" s="1147"/>
      <c r="Q60" s="9"/>
      <c r="R60" s="271" t="s">
        <v>68</v>
      </c>
      <c r="S60" s="373"/>
      <c r="T60" s="332"/>
      <c r="U60" s="429"/>
      <c r="V60" s="195"/>
    </row>
    <row r="61" spans="1:22" s="174" customFormat="1" ht="15.6" customHeight="1" thickBot="1" x14ac:dyDescent="0.3">
      <c r="A61" s="195"/>
      <c r="B61" s="1064" t="s">
        <v>1</v>
      </c>
      <c r="C61" s="1064"/>
      <c r="D61" s="1064"/>
      <c r="E61" s="1064"/>
      <c r="F61" s="1064"/>
      <c r="G61" s="1064"/>
      <c r="H61" s="1064"/>
      <c r="I61" s="262"/>
      <c r="J61" s="318" t="str">
        <f>IF(SUM(J47,J60)=0,"",(SUM(J47,J60)))</f>
        <v/>
      </c>
      <c r="K61" s="14"/>
      <c r="L61" s="318" t="str">
        <f>IF(SUM(L47,L60)=0,"",(SUM(L47,L60)))</f>
        <v/>
      </c>
      <c r="M61" s="15"/>
      <c r="N61" s="288" t="str">
        <f>IF(AND(L61="",J61=""),"",IF(J61="","",IF(J61&lt;L61,12,IF(L61="",12,24))))</f>
        <v/>
      </c>
      <c r="O61" s="9"/>
      <c r="P61" s="563"/>
      <c r="Q61" s="11"/>
      <c r="R61" s="293" t="str">
        <f>IF(N61="","",IF(P61="x","",IF(N61=12,J61/12,(J61+L61)/24)))</f>
        <v/>
      </c>
      <c r="S61" s="373"/>
      <c r="T61" s="332"/>
      <c r="U61" s="429"/>
      <c r="V61" s="195"/>
    </row>
    <row r="62" spans="1:22" s="174" customFormat="1" ht="15.6" customHeight="1" thickTop="1" x14ac:dyDescent="0.25">
      <c r="A62" s="195"/>
      <c r="B62" s="8"/>
      <c r="C62" s="262"/>
      <c r="D62" s="262"/>
      <c r="E62" s="262"/>
      <c r="F62" s="262"/>
      <c r="G62" s="1159" t="s">
        <v>125</v>
      </c>
      <c r="H62" s="1159"/>
      <c r="I62" s="1159"/>
      <c r="J62" s="1159"/>
      <c r="K62" s="1159"/>
      <c r="L62" s="1159"/>
      <c r="M62" s="1159"/>
      <c r="N62" s="1159"/>
      <c r="O62" s="1159"/>
      <c r="P62" s="1159"/>
      <c r="Q62" s="1159"/>
      <c r="R62" s="1159"/>
      <c r="S62" s="373"/>
      <c r="T62" s="332"/>
      <c r="U62" s="429"/>
      <c r="V62" s="195"/>
    </row>
    <row r="63" spans="1:22" s="174" customFormat="1" ht="4.9000000000000004" customHeight="1" x14ac:dyDescent="0.25">
      <c r="A63" s="195"/>
      <c r="B63" s="535"/>
      <c r="C63" s="541"/>
      <c r="D63" s="541"/>
      <c r="E63" s="541"/>
      <c r="F63" s="541"/>
      <c r="G63" s="541"/>
      <c r="H63" s="541"/>
      <c r="I63" s="541"/>
      <c r="J63" s="541"/>
      <c r="K63" s="541"/>
      <c r="L63" s="541"/>
      <c r="M63" s="544"/>
      <c r="N63" s="538"/>
      <c r="O63" s="538"/>
      <c r="P63" s="538"/>
      <c r="Q63" s="538"/>
      <c r="R63" s="545"/>
      <c r="S63" s="373"/>
      <c r="T63" s="332"/>
      <c r="U63" s="429"/>
      <c r="V63" s="195"/>
    </row>
    <row r="64" spans="1:22" s="174" customFormat="1" ht="16.149999999999999" customHeight="1" x14ac:dyDescent="0.25">
      <c r="A64" s="195"/>
      <c r="B64" s="5" t="s">
        <v>34</v>
      </c>
      <c r="C64" s="1064" t="s">
        <v>74</v>
      </c>
      <c r="D64" s="1064"/>
      <c r="E64" s="1064"/>
      <c r="F64" s="1064"/>
      <c r="G64" s="1064"/>
      <c r="H64" s="1064"/>
      <c r="I64" s="1064"/>
      <c r="J64" s="312"/>
      <c r="K64" s="316"/>
      <c r="L64" s="312"/>
      <c r="M64" s="311"/>
      <c r="N64" s="287"/>
      <c r="O64" s="287"/>
      <c r="P64" s="287"/>
      <c r="Q64" s="287"/>
      <c r="R64" s="331"/>
      <c r="S64" s="373"/>
      <c r="T64" s="332"/>
      <c r="U64" s="429"/>
      <c r="V64" s="195"/>
    </row>
    <row r="65" spans="1:22" s="174" customFormat="1" ht="16.899999999999999" customHeight="1" x14ac:dyDescent="0.25">
      <c r="A65" s="195"/>
      <c r="B65" s="1065"/>
      <c r="C65" s="1065"/>
      <c r="D65" s="1065"/>
      <c r="E65" s="1065"/>
      <c r="F65" s="1065"/>
      <c r="G65" s="1065"/>
      <c r="H65" s="1065"/>
      <c r="I65" s="1065"/>
      <c r="J65" s="1065"/>
      <c r="K65" s="1065"/>
      <c r="L65" s="1065"/>
      <c r="M65" s="1065"/>
      <c r="N65" s="1065"/>
      <c r="O65" s="1065"/>
      <c r="P65" s="1065"/>
      <c r="Q65" s="1065"/>
      <c r="R65" s="1065"/>
      <c r="S65" s="373"/>
      <c r="T65" s="332"/>
      <c r="U65" s="429"/>
      <c r="V65" s="195"/>
    </row>
    <row r="66" spans="1:22" s="174" customFormat="1" ht="33" customHeight="1" x14ac:dyDescent="0.25">
      <c r="A66" s="195"/>
      <c r="B66" s="1065"/>
      <c r="C66" s="1065"/>
      <c r="D66" s="1065"/>
      <c r="E66" s="1065"/>
      <c r="F66" s="1065"/>
      <c r="G66" s="1065"/>
      <c r="H66" s="1065"/>
      <c r="I66" s="1065"/>
      <c r="J66" s="1065"/>
      <c r="K66" s="1065"/>
      <c r="L66" s="1065"/>
      <c r="M66" s="1065"/>
      <c r="N66" s="1065"/>
      <c r="O66" s="1065"/>
      <c r="P66" s="1065"/>
      <c r="Q66" s="1065"/>
      <c r="R66" s="1065"/>
      <c r="S66" s="373"/>
      <c r="T66" s="332"/>
      <c r="U66" s="429"/>
      <c r="V66" s="195"/>
    </row>
    <row r="67" spans="1:22" s="195" customFormat="1" ht="4.1500000000000004" customHeight="1" x14ac:dyDescent="0.25">
      <c r="J67" s="290"/>
      <c r="K67" s="290"/>
      <c r="R67" s="443"/>
      <c r="S67" s="289"/>
      <c r="T67" s="332"/>
      <c r="U67" s="429"/>
    </row>
    <row r="68" spans="1:22" ht="16.899999999999999" customHeight="1" x14ac:dyDescent="0.25">
      <c r="B68" s="330" t="s">
        <v>205</v>
      </c>
      <c r="C68" s="1154"/>
      <c r="D68" s="1154"/>
      <c r="E68" s="1154"/>
      <c r="F68" s="1154"/>
      <c r="G68" s="1154"/>
      <c r="H68" s="1154"/>
      <c r="I68" s="1154"/>
      <c r="J68" s="1154"/>
      <c r="K68" s="1154"/>
      <c r="L68" s="295"/>
      <c r="M68" s="295"/>
      <c r="N68" s="295"/>
      <c r="O68" s="295"/>
      <c r="P68" s="295"/>
      <c r="Q68" s="295"/>
      <c r="R68" s="295"/>
    </row>
    <row r="69" spans="1:22" ht="16.149999999999999" customHeight="1" x14ac:dyDescent="0.25">
      <c r="B69" s="330" t="s">
        <v>3</v>
      </c>
      <c r="C69" s="1155"/>
      <c r="D69" s="1155"/>
      <c r="E69" s="1155"/>
      <c r="F69" s="1155"/>
      <c r="G69" s="1155"/>
      <c r="H69" s="16"/>
      <c r="I69" s="296" t="s">
        <v>103</v>
      </c>
      <c r="J69" s="371">
        <f>Input!$C$9</f>
        <v>2023</v>
      </c>
      <c r="K69" s="296" t="s">
        <v>103</v>
      </c>
      <c r="L69" s="6">
        <f>J69-1</f>
        <v>2022</v>
      </c>
      <c r="M69" s="4"/>
      <c r="P69" s="175"/>
      <c r="Q69" s="175"/>
      <c r="S69" s="374"/>
    </row>
    <row r="70" spans="1:22" ht="6" customHeight="1" x14ac:dyDescent="0.25">
      <c r="B70" s="175"/>
      <c r="C70" s="175"/>
      <c r="D70" s="175"/>
      <c r="E70" s="175"/>
      <c r="F70" s="175"/>
      <c r="G70" s="175"/>
      <c r="H70" s="175"/>
      <c r="I70" s="4"/>
      <c r="J70" s="4"/>
      <c r="K70" s="4"/>
      <c r="L70" s="4"/>
      <c r="M70" s="4"/>
      <c r="N70" s="175"/>
      <c r="O70" s="175"/>
      <c r="P70" s="175"/>
      <c r="Q70" s="175"/>
      <c r="R70" s="175"/>
      <c r="S70" s="374"/>
    </row>
    <row r="71" spans="1:22" ht="15" customHeight="1" x14ac:dyDescent="0.25">
      <c r="B71" s="1143" t="s">
        <v>221</v>
      </c>
      <c r="C71" s="1143"/>
      <c r="D71" s="1143"/>
      <c r="E71" s="1143"/>
      <c r="F71" s="1143"/>
      <c r="G71" s="1151" t="s">
        <v>9</v>
      </c>
      <c r="H71" s="1151"/>
      <c r="I71" s="1151"/>
      <c r="J71" s="209"/>
      <c r="K71" s="308"/>
      <c r="L71" s="209"/>
      <c r="M71" s="279"/>
      <c r="N71" s="9"/>
      <c r="O71" s="9"/>
      <c r="P71" s="9"/>
      <c r="Q71" s="9"/>
      <c r="R71" s="314"/>
      <c r="S71" s="375"/>
    </row>
    <row r="72" spans="1:22" s="174" customFormat="1" ht="15" x14ac:dyDescent="0.25">
      <c r="A72" s="195"/>
      <c r="B72" s="1143" t="s">
        <v>226</v>
      </c>
      <c r="C72" s="1143"/>
      <c r="D72" s="1143"/>
      <c r="E72" s="261"/>
      <c r="F72" s="261"/>
      <c r="G72" s="1151" t="s">
        <v>11</v>
      </c>
      <c r="H72" s="1151"/>
      <c r="I72" s="1151"/>
      <c r="J72" s="210"/>
      <c r="K72" s="308"/>
      <c r="L72" s="210"/>
      <c r="M72" s="279"/>
      <c r="N72" s="9"/>
      <c r="O72" s="9"/>
      <c r="P72" s="9"/>
      <c r="Q72" s="9"/>
      <c r="R72" s="314"/>
      <c r="S72" s="375"/>
      <c r="T72" s="332"/>
      <c r="U72" s="429"/>
      <c r="V72" s="195"/>
    </row>
    <row r="73" spans="1:22" s="174" customFormat="1" ht="15" x14ac:dyDescent="0.25">
      <c r="A73" s="195"/>
      <c r="B73" s="1143" t="s">
        <v>227</v>
      </c>
      <c r="C73" s="1143"/>
      <c r="D73" s="1143"/>
      <c r="E73" s="261"/>
      <c r="F73" s="261"/>
      <c r="G73" s="1151" t="s">
        <v>11</v>
      </c>
      <c r="H73" s="1151"/>
      <c r="I73" s="1151"/>
      <c r="J73" s="210"/>
      <c r="K73" s="308"/>
      <c r="L73" s="210"/>
      <c r="M73" s="279"/>
      <c r="N73" s="9"/>
      <c r="O73" s="9"/>
      <c r="P73" s="9"/>
      <c r="Q73" s="9"/>
      <c r="R73" s="314"/>
      <c r="S73" s="375"/>
      <c r="T73" s="332"/>
      <c r="U73" s="429"/>
      <c r="V73" s="195"/>
    </row>
    <row r="74" spans="1:22" s="174" customFormat="1" ht="15" x14ac:dyDescent="0.25">
      <c r="A74" s="195"/>
      <c r="B74" s="1143" t="s">
        <v>217</v>
      </c>
      <c r="C74" s="1143"/>
      <c r="D74" s="1143"/>
      <c r="E74" s="261"/>
      <c r="F74" s="261"/>
      <c r="G74" s="1151" t="s">
        <v>11</v>
      </c>
      <c r="H74" s="1151"/>
      <c r="I74" s="1151"/>
      <c r="J74" s="210"/>
      <c r="K74" s="308"/>
      <c r="L74" s="210"/>
      <c r="M74" s="279"/>
      <c r="N74" s="9"/>
      <c r="O74" s="9"/>
      <c r="P74" s="9"/>
      <c r="Q74" s="9"/>
      <c r="R74" s="314"/>
      <c r="S74" s="375"/>
      <c r="T74" s="332"/>
      <c r="U74" s="429"/>
      <c r="V74" s="195"/>
    </row>
    <row r="75" spans="1:22" s="174" customFormat="1" x14ac:dyDescent="0.25">
      <c r="A75" s="195"/>
      <c r="B75" s="1143" t="s">
        <v>225</v>
      </c>
      <c r="C75" s="1143"/>
      <c r="D75" s="1143"/>
      <c r="E75" s="1143"/>
      <c r="F75" s="1143"/>
      <c r="G75" s="1151" t="s">
        <v>194</v>
      </c>
      <c r="H75" s="1151"/>
      <c r="I75" s="1151"/>
      <c r="J75" s="210"/>
      <c r="K75" s="308"/>
      <c r="L75" s="210"/>
      <c r="M75" s="279"/>
      <c r="N75" s="9"/>
      <c r="O75" s="9"/>
      <c r="P75" s="9"/>
      <c r="Q75" s="9"/>
      <c r="R75" s="314"/>
      <c r="S75" s="376"/>
      <c r="T75" s="332"/>
      <c r="U75" s="429"/>
      <c r="V75" s="195"/>
    </row>
    <row r="76" spans="1:22" s="302" customFormat="1" ht="16.899999999999999" customHeight="1" x14ac:dyDescent="0.25">
      <c r="A76" s="195"/>
      <c r="B76" s="1143" t="s">
        <v>224</v>
      </c>
      <c r="C76" s="1143"/>
      <c r="D76" s="1143"/>
      <c r="E76" s="1143"/>
      <c r="F76" s="1143"/>
      <c r="G76" s="1151" t="s">
        <v>194</v>
      </c>
      <c r="H76" s="1151"/>
      <c r="I76" s="1151"/>
      <c r="J76" s="210"/>
      <c r="K76" s="308"/>
      <c r="L76" s="210"/>
      <c r="M76" s="279"/>
      <c r="N76" s="177"/>
      <c r="O76" s="177"/>
      <c r="P76" s="9"/>
      <c r="Q76" s="9"/>
      <c r="R76" s="177"/>
      <c r="S76" s="373"/>
      <c r="T76" s="332"/>
      <c r="U76" s="429"/>
      <c r="V76" s="195"/>
    </row>
    <row r="77" spans="1:22" s="174" customFormat="1" ht="17.45" customHeight="1" x14ac:dyDescent="0.25">
      <c r="A77" s="195"/>
      <c r="B77" s="1143" t="s">
        <v>115</v>
      </c>
      <c r="C77" s="1143"/>
      <c r="D77" s="1143"/>
      <c r="E77" s="1143"/>
      <c r="F77" s="1143"/>
      <c r="G77" s="1151" t="s">
        <v>11</v>
      </c>
      <c r="H77" s="1151"/>
      <c r="I77" s="1151"/>
      <c r="J77" s="210"/>
      <c r="K77" s="308"/>
      <c r="L77" s="210"/>
      <c r="M77" s="279"/>
      <c r="N77" s="9"/>
      <c r="O77" s="9"/>
      <c r="P77" s="9"/>
      <c r="Q77" s="9"/>
      <c r="R77" s="271"/>
      <c r="S77" s="376"/>
      <c r="T77" s="332"/>
      <c r="U77" s="429"/>
      <c r="V77" s="195"/>
    </row>
    <row r="78" spans="1:22" s="174" customFormat="1" ht="15.6" customHeight="1" thickBot="1" x14ac:dyDescent="0.3">
      <c r="A78" s="195"/>
      <c r="B78" s="8"/>
      <c r="C78" s="1064" t="s">
        <v>114</v>
      </c>
      <c r="D78" s="1064"/>
      <c r="E78" s="1064"/>
      <c r="F78" s="1064"/>
      <c r="G78" s="1064"/>
      <c r="H78" s="1064"/>
      <c r="I78" s="262"/>
      <c r="J78" s="318" t="str">
        <f>IF(SUM(J71:J77)=0,"",SUM(J71:J77))</f>
        <v/>
      </c>
      <c r="K78" s="14"/>
      <c r="L78" s="318" t="str">
        <f>IF(SUM(L71:L77)=0,"",SUM(L71:L77))</f>
        <v/>
      </c>
      <c r="M78" s="15"/>
      <c r="N78" s="11"/>
      <c r="O78" s="11"/>
      <c r="P78" s="11"/>
      <c r="Q78" s="11"/>
      <c r="R78" s="314"/>
      <c r="S78" s="373"/>
      <c r="T78" s="332"/>
      <c r="U78" s="429"/>
      <c r="V78" s="195"/>
    </row>
    <row r="79" spans="1:22" s="174" customFormat="1" ht="15.6" customHeight="1" thickTop="1" x14ac:dyDescent="0.25">
      <c r="A79" s="195"/>
      <c r="B79" s="1143" t="s">
        <v>278</v>
      </c>
      <c r="C79" s="1143"/>
      <c r="D79" s="1143"/>
      <c r="E79" s="1143"/>
      <c r="F79" s="1143"/>
      <c r="G79" s="1143"/>
      <c r="H79" s="1143"/>
      <c r="I79" s="1143"/>
      <c r="J79" s="1143"/>
      <c r="K79" s="1143"/>
      <c r="L79" s="1143"/>
      <c r="M79" s="15"/>
      <c r="N79" s="11"/>
      <c r="O79" s="11"/>
      <c r="P79" s="11"/>
      <c r="Q79" s="11"/>
      <c r="R79" s="314"/>
      <c r="S79" s="373"/>
      <c r="T79" s="332"/>
      <c r="U79" s="429"/>
      <c r="V79" s="195"/>
    </row>
    <row r="80" spans="1:22" ht="13.15" customHeight="1" x14ac:dyDescent="0.25">
      <c r="B80" s="1160" t="s">
        <v>87</v>
      </c>
      <c r="C80" s="1131"/>
      <c r="D80" s="274"/>
      <c r="E80" s="1160"/>
      <c r="F80" s="1160"/>
      <c r="G80" s="1160"/>
      <c r="H80" s="1160"/>
      <c r="I80" s="1160" t="s">
        <v>137</v>
      </c>
      <c r="J80" s="1160"/>
      <c r="K80" s="1160"/>
      <c r="L80" s="1160"/>
      <c r="M80" s="274"/>
      <c r="N80" s="1160" t="s">
        <v>116</v>
      </c>
      <c r="O80" s="1160"/>
      <c r="P80" s="1160"/>
      <c r="Q80" s="1160"/>
      <c r="R80" s="1160"/>
      <c r="S80" s="317"/>
      <c r="U80" s="195"/>
    </row>
    <row r="81" spans="1:22" ht="12" customHeight="1" x14ac:dyDescent="0.25">
      <c r="B81" s="1131"/>
      <c r="C81" s="1131"/>
      <c r="D81" s="315"/>
      <c r="E81" s="1160"/>
      <c r="F81" s="1160"/>
      <c r="G81" s="1160"/>
      <c r="H81" s="1160"/>
      <c r="I81" s="1160"/>
      <c r="J81" s="1160"/>
      <c r="K81" s="1160"/>
      <c r="L81" s="1160"/>
      <c r="M81" s="274"/>
      <c r="N81" s="1160"/>
      <c r="O81" s="1160"/>
      <c r="P81" s="1160"/>
      <c r="Q81" s="1160"/>
      <c r="R81" s="1160"/>
      <c r="S81" s="317"/>
      <c r="U81" s="195"/>
    </row>
    <row r="82" spans="1:22" s="174" customFormat="1" ht="15.6" customHeight="1" x14ac:dyDescent="0.25">
      <c r="A82" s="195"/>
      <c r="B82" s="1143" t="s">
        <v>229</v>
      </c>
      <c r="C82" s="1143"/>
      <c r="D82" s="1143"/>
      <c r="E82" s="1143"/>
      <c r="F82" s="1143"/>
      <c r="G82" s="1151" t="s">
        <v>11</v>
      </c>
      <c r="H82" s="1151"/>
      <c r="I82" s="1151"/>
      <c r="J82" s="210"/>
      <c r="K82" s="14"/>
      <c r="L82" s="210"/>
      <c r="M82" s="15"/>
      <c r="N82" s="11"/>
      <c r="O82" s="11"/>
      <c r="P82" s="11"/>
      <c r="Q82" s="11"/>
      <c r="R82" s="314"/>
      <c r="S82" s="373"/>
      <c r="T82" s="332"/>
      <c r="U82" s="429"/>
      <c r="V82" s="195"/>
    </row>
    <row r="83" spans="1:22" s="174" customFormat="1" ht="15.6" customHeight="1" x14ac:dyDescent="0.25">
      <c r="A83" s="195"/>
      <c r="B83" s="1143" t="s">
        <v>199</v>
      </c>
      <c r="C83" s="1143"/>
      <c r="D83" s="1143"/>
      <c r="E83" s="1143"/>
      <c r="F83" s="1143"/>
      <c r="G83" s="1151" t="s">
        <v>194</v>
      </c>
      <c r="H83" s="1151"/>
      <c r="I83" s="1151"/>
      <c r="J83" s="210"/>
      <c r="K83" s="14"/>
      <c r="L83" s="210"/>
      <c r="M83" s="15"/>
      <c r="N83" s="1143"/>
      <c r="O83" s="1143"/>
      <c r="P83" s="1143"/>
      <c r="Q83" s="1143"/>
      <c r="R83" s="1143"/>
      <c r="S83" s="373"/>
      <c r="T83" s="332"/>
      <c r="U83" s="429"/>
      <c r="V83" s="195"/>
    </row>
    <row r="84" spans="1:22" s="174" customFormat="1" ht="15.6" customHeight="1" x14ac:dyDescent="0.25">
      <c r="A84" s="195"/>
      <c r="B84" s="1143" t="s">
        <v>200</v>
      </c>
      <c r="C84" s="1143"/>
      <c r="D84" s="1143"/>
      <c r="E84" s="1143"/>
      <c r="F84" s="1143"/>
      <c r="G84" s="1151" t="s">
        <v>194</v>
      </c>
      <c r="H84" s="1151"/>
      <c r="I84" s="1151"/>
      <c r="J84" s="210"/>
      <c r="K84" s="14"/>
      <c r="L84" s="210"/>
      <c r="M84" s="15"/>
      <c r="N84" s="11"/>
      <c r="O84" s="11"/>
      <c r="P84" s="11"/>
      <c r="Q84" s="11"/>
      <c r="R84" s="314"/>
      <c r="S84" s="373"/>
      <c r="T84" s="332"/>
      <c r="U84" s="429"/>
      <c r="V84" s="195"/>
    </row>
    <row r="85" spans="1:22" s="174" customFormat="1" ht="15.6" customHeight="1" x14ac:dyDescent="0.25">
      <c r="A85" s="195"/>
      <c r="B85" s="1143" t="s">
        <v>230</v>
      </c>
      <c r="C85" s="1143"/>
      <c r="D85" s="1143"/>
      <c r="E85" s="1143"/>
      <c r="F85" s="1143"/>
      <c r="G85" s="1151" t="s">
        <v>194</v>
      </c>
      <c r="H85" s="1151"/>
      <c r="I85" s="1151"/>
      <c r="J85" s="210"/>
      <c r="K85" s="14"/>
      <c r="L85" s="210"/>
      <c r="M85" s="15"/>
      <c r="N85" s="11"/>
      <c r="O85" s="11"/>
      <c r="P85" s="1146" t="s">
        <v>265</v>
      </c>
      <c r="Q85" s="11"/>
      <c r="R85" s="314"/>
      <c r="S85" s="373"/>
      <c r="T85" s="332"/>
      <c r="U85" s="429"/>
      <c r="V85" s="195"/>
    </row>
    <row r="86" spans="1:22" s="174" customFormat="1" ht="15.6" customHeight="1" x14ac:dyDescent="0.25">
      <c r="A86" s="195"/>
      <c r="B86" s="1143" t="s">
        <v>203</v>
      </c>
      <c r="C86" s="1143"/>
      <c r="D86" s="1143"/>
      <c r="E86" s="1143"/>
      <c r="F86" s="1143"/>
      <c r="G86" s="1151" t="s">
        <v>195</v>
      </c>
      <c r="H86" s="1151"/>
      <c r="I86" s="1151"/>
      <c r="J86" s="210"/>
      <c r="K86" s="14"/>
      <c r="L86" s="210"/>
      <c r="M86" s="15"/>
      <c r="N86" s="11"/>
      <c r="O86" s="11"/>
      <c r="P86" s="1146"/>
      <c r="Q86" s="11"/>
      <c r="R86" s="314"/>
      <c r="S86" s="373"/>
      <c r="T86" s="332"/>
      <c r="U86" s="429"/>
      <c r="V86" s="195"/>
    </row>
    <row r="87" spans="1:22" s="174" customFormat="1" ht="15.6" customHeight="1" x14ac:dyDescent="0.25">
      <c r="A87" s="195"/>
      <c r="B87" s="1143" t="s">
        <v>231</v>
      </c>
      <c r="C87" s="1143"/>
      <c r="D87" s="1143"/>
      <c r="E87" s="1143"/>
      <c r="F87" s="1143"/>
      <c r="G87" s="1151" t="s">
        <v>195</v>
      </c>
      <c r="H87" s="1151"/>
      <c r="I87" s="1151"/>
      <c r="J87" s="210"/>
      <c r="K87" s="14"/>
      <c r="L87" s="209"/>
      <c r="M87" s="15"/>
      <c r="N87" s="11"/>
      <c r="O87" s="11"/>
      <c r="P87" s="1146"/>
      <c r="Q87" s="11"/>
      <c r="R87" s="314"/>
      <c r="S87" s="373"/>
      <c r="T87" s="332"/>
      <c r="U87" s="429"/>
      <c r="V87" s="195"/>
    </row>
    <row r="88" spans="1:22" s="174" customFormat="1" ht="15.6" customHeight="1" x14ac:dyDescent="0.25">
      <c r="A88" s="195"/>
      <c r="B88" s="8" t="s">
        <v>115</v>
      </c>
      <c r="C88" s="262"/>
      <c r="D88" s="262"/>
      <c r="E88" s="262"/>
      <c r="F88" s="262"/>
      <c r="G88" s="1151" t="s">
        <v>11</v>
      </c>
      <c r="H88" s="1151"/>
      <c r="I88" s="1151"/>
      <c r="J88" s="209"/>
      <c r="K88" s="14"/>
      <c r="L88" s="210"/>
      <c r="M88" s="15"/>
      <c r="N88" s="14" t="str">
        <f>IF(SUM(N81:N87)=0,"",SUM(N81:N87))</f>
        <v/>
      </c>
      <c r="O88" s="14"/>
      <c r="P88" s="1146"/>
      <c r="Q88" s="11"/>
      <c r="R88" s="314"/>
      <c r="S88" s="373"/>
      <c r="T88" s="332"/>
      <c r="U88" s="429"/>
      <c r="V88" s="195"/>
    </row>
    <row r="89" spans="1:22" s="174" customFormat="1" ht="15.6" customHeight="1" x14ac:dyDescent="0.25">
      <c r="A89" s="195"/>
      <c r="B89" s="1064" t="s">
        <v>118</v>
      </c>
      <c r="C89" s="1064"/>
      <c r="D89" s="1064"/>
      <c r="E89" s="1064"/>
      <c r="F89" s="1064"/>
      <c r="G89" s="1151" t="s">
        <v>12</v>
      </c>
      <c r="H89" s="1151"/>
      <c r="I89" s="1151"/>
      <c r="J89" s="319" t="str">
        <f>IF(SUM(J82:J88)=0,"",SUM(J82:J88))</f>
        <v/>
      </c>
      <c r="K89" s="14"/>
      <c r="L89" s="319" t="str">
        <f>IF(SUM(L82:L88)=0,"",SUM(L82:L88))</f>
        <v/>
      </c>
      <c r="M89" s="15"/>
      <c r="N89" s="11"/>
      <c r="O89" s="11"/>
      <c r="P89" s="1146"/>
      <c r="Q89" s="11"/>
      <c r="R89" s="314"/>
      <c r="S89" s="373"/>
      <c r="T89" s="332"/>
      <c r="U89" s="429"/>
      <c r="V89" s="195"/>
    </row>
    <row r="90" spans="1:22" s="174" customFormat="1" ht="15.6" customHeight="1" x14ac:dyDescent="0.25">
      <c r="A90" s="195"/>
      <c r="B90" s="1064" t="s">
        <v>88</v>
      </c>
      <c r="C90" s="1064"/>
      <c r="D90" s="1064"/>
      <c r="E90" s="1064"/>
      <c r="F90" s="1064"/>
      <c r="G90" s="1151" t="s">
        <v>13</v>
      </c>
      <c r="H90" s="1151"/>
      <c r="I90" s="1151"/>
      <c r="J90" s="320"/>
      <c r="K90" s="346"/>
      <c r="L90" s="320"/>
      <c r="M90" s="15"/>
      <c r="N90" s="21" t="s">
        <v>109</v>
      </c>
      <c r="O90" s="21"/>
      <c r="P90" s="1146"/>
      <c r="Q90" s="9"/>
      <c r="R90" s="21" t="s">
        <v>111</v>
      </c>
      <c r="S90" s="373"/>
      <c r="T90" s="332"/>
      <c r="U90" s="429"/>
      <c r="V90" s="195"/>
    </row>
    <row r="91" spans="1:22" s="174" customFormat="1" ht="15.6" customHeight="1" thickBot="1" x14ac:dyDescent="0.3">
      <c r="A91" s="195"/>
      <c r="B91" s="1064" t="s">
        <v>25</v>
      </c>
      <c r="C91" s="1064"/>
      <c r="D91" s="1064"/>
      <c r="E91" s="1064"/>
      <c r="F91" s="1064"/>
      <c r="G91" s="1151" t="s">
        <v>12</v>
      </c>
      <c r="H91" s="1151"/>
      <c r="I91" s="1151"/>
      <c r="J91" s="321" t="str">
        <f>IF(J89="","",J89*J90)</f>
        <v/>
      </c>
      <c r="K91" s="370"/>
      <c r="L91" s="321" t="str">
        <f>IF(L89="","",L89*L90)</f>
        <v/>
      </c>
      <c r="M91" s="15"/>
      <c r="N91" s="11" t="s">
        <v>110</v>
      </c>
      <c r="O91" s="11"/>
      <c r="P91" s="1147"/>
      <c r="Q91" s="9"/>
      <c r="R91" s="271" t="s">
        <v>68</v>
      </c>
      <c r="S91" s="373"/>
      <c r="T91" s="332"/>
      <c r="U91" s="429"/>
      <c r="V91" s="195"/>
    </row>
    <row r="92" spans="1:22" s="174" customFormat="1" ht="15.6" customHeight="1" thickBot="1" x14ac:dyDescent="0.3">
      <c r="A92" s="195"/>
      <c r="B92" s="1064" t="s">
        <v>1</v>
      </c>
      <c r="C92" s="1064"/>
      <c r="D92" s="1064"/>
      <c r="E92" s="1064"/>
      <c r="F92" s="1064"/>
      <c r="G92" s="1064"/>
      <c r="H92" s="1064"/>
      <c r="I92" s="262"/>
      <c r="J92" s="318" t="str">
        <f>IF(SUM(J78,J91)=0,"",(SUM(J78,J91)))</f>
        <v/>
      </c>
      <c r="K92" s="14"/>
      <c r="L92" s="318" t="str">
        <f>IF(SUM(L78,L91)=0,"",(SUM(L78,L91)))</f>
        <v/>
      </c>
      <c r="M92" s="15"/>
      <c r="N92" s="288" t="str">
        <f>IF(AND(L92="",J92=""),"",IF(J92="","",IF(J92&lt;L92,12,IF(L92="",12,24))))</f>
        <v/>
      </c>
      <c r="O92" s="9"/>
      <c r="P92" s="563"/>
      <c r="Q92" s="11"/>
      <c r="R92" s="293" t="str">
        <f>IF(N92="","",IF(P92="x","",IF(N92=12,J92/12,(J92+L92)/24)))</f>
        <v/>
      </c>
      <c r="S92" s="373"/>
      <c r="T92" s="332"/>
      <c r="U92" s="429"/>
      <c r="V92" s="195"/>
    </row>
    <row r="93" spans="1:22" s="174" customFormat="1" ht="15.6" customHeight="1" thickTop="1" x14ac:dyDescent="0.25">
      <c r="A93" s="195"/>
      <c r="B93" s="8"/>
      <c r="C93" s="262"/>
      <c r="D93" s="262"/>
      <c r="E93" s="262"/>
      <c r="F93" s="262"/>
      <c r="G93" s="1159" t="s">
        <v>125</v>
      </c>
      <c r="H93" s="1159"/>
      <c r="I93" s="1159"/>
      <c r="J93" s="1159"/>
      <c r="K93" s="1159"/>
      <c r="L93" s="1159"/>
      <c r="M93" s="1159"/>
      <c r="N93" s="1159"/>
      <c r="O93" s="1159"/>
      <c r="P93" s="1159"/>
      <c r="Q93" s="1159"/>
      <c r="R93" s="1159"/>
      <c r="S93" s="373"/>
      <c r="T93" s="332"/>
      <c r="U93" s="429"/>
      <c r="V93" s="195"/>
    </row>
    <row r="94" spans="1:22" s="174" customFormat="1" ht="4.9000000000000004" customHeight="1" x14ac:dyDescent="0.25">
      <c r="A94" s="195"/>
      <c r="B94" s="535"/>
      <c r="C94" s="541"/>
      <c r="D94" s="541"/>
      <c r="E94" s="541"/>
      <c r="F94" s="541"/>
      <c r="G94" s="541"/>
      <c r="H94" s="541"/>
      <c r="I94" s="541"/>
      <c r="J94" s="541"/>
      <c r="K94" s="541"/>
      <c r="L94" s="541"/>
      <c r="M94" s="544"/>
      <c r="N94" s="538"/>
      <c r="O94" s="538"/>
      <c r="P94" s="538"/>
      <c r="Q94" s="538"/>
      <c r="R94" s="545"/>
      <c r="S94" s="373"/>
      <c r="T94" s="332"/>
      <c r="U94" s="429"/>
      <c r="V94" s="195"/>
    </row>
    <row r="95" spans="1:22" s="174" customFormat="1" ht="16.149999999999999" customHeight="1" x14ac:dyDescent="0.25">
      <c r="A95" s="195"/>
      <c r="B95" s="5" t="s">
        <v>34</v>
      </c>
      <c r="C95" s="1064" t="s">
        <v>74</v>
      </c>
      <c r="D95" s="1064"/>
      <c r="E95" s="1064"/>
      <c r="F95" s="1064"/>
      <c r="G95" s="1064"/>
      <c r="H95" s="1064"/>
      <c r="I95" s="1064"/>
      <c r="J95" s="312"/>
      <c r="K95" s="316"/>
      <c r="L95" s="312"/>
      <c r="M95" s="311"/>
      <c r="N95" s="287"/>
      <c r="O95" s="287"/>
      <c r="P95" s="287"/>
      <c r="Q95" s="287"/>
      <c r="R95" s="331"/>
      <c r="S95" s="373"/>
      <c r="T95" s="332"/>
      <c r="U95" s="429"/>
      <c r="V95" s="195"/>
    </row>
    <row r="96" spans="1:22" s="174" customFormat="1" ht="16.899999999999999" customHeight="1" x14ac:dyDescent="0.25">
      <c r="A96" s="195"/>
      <c r="B96" s="1065"/>
      <c r="C96" s="1065"/>
      <c r="D96" s="1065"/>
      <c r="E96" s="1065"/>
      <c r="F96" s="1065"/>
      <c r="G96" s="1065"/>
      <c r="H96" s="1065"/>
      <c r="I96" s="1065"/>
      <c r="J96" s="1065"/>
      <c r="K96" s="1065"/>
      <c r="L96" s="1065"/>
      <c r="M96" s="1065"/>
      <c r="N96" s="1065"/>
      <c r="O96" s="1065"/>
      <c r="P96" s="1065"/>
      <c r="Q96" s="1065"/>
      <c r="R96" s="1065"/>
      <c r="S96" s="373"/>
      <c r="T96" s="332"/>
      <c r="U96" s="429"/>
      <c r="V96" s="195"/>
    </row>
    <row r="97" spans="1:22" s="174" customFormat="1" ht="33" customHeight="1" x14ac:dyDescent="0.25">
      <c r="A97" s="195"/>
      <c r="B97" s="1065"/>
      <c r="C97" s="1065"/>
      <c r="D97" s="1065"/>
      <c r="E97" s="1065"/>
      <c r="F97" s="1065"/>
      <c r="G97" s="1065"/>
      <c r="H97" s="1065"/>
      <c r="I97" s="1065"/>
      <c r="J97" s="1065"/>
      <c r="K97" s="1065"/>
      <c r="L97" s="1065"/>
      <c r="M97" s="1065"/>
      <c r="N97" s="1065"/>
      <c r="O97" s="1065"/>
      <c r="P97" s="1065"/>
      <c r="Q97" s="1065"/>
      <c r="R97" s="1065"/>
      <c r="S97" s="373"/>
      <c r="T97" s="332"/>
      <c r="U97" s="429"/>
      <c r="V97" s="195"/>
    </row>
    <row r="98" spans="1:22" s="195" customFormat="1" ht="4.1500000000000004" customHeight="1" x14ac:dyDescent="0.25">
      <c r="J98" s="290"/>
      <c r="K98" s="290"/>
      <c r="R98" s="443"/>
      <c r="S98" s="289"/>
      <c r="T98" s="332"/>
      <c r="U98" s="429"/>
    </row>
    <row r="99" spans="1:22" ht="16.899999999999999" customHeight="1" x14ac:dyDescent="0.25">
      <c r="B99" s="330" t="s">
        <v>205</v>
      </c>
      <c r="C99" s="1154"/>
      <c r="D99" s="1154"/>
      <c r="E99" s="1154"/>
      <c r="F99" s="1154"/>
      <c r="G99" s="1154"/>
      <c r="H99" s="1154"/>
      <c r="I99" s="1154"/>
      <c r="J99" s="1154"/>
      <c r="K99" s="1154"/>
      <c r="L99" s="295"/>
      <c r="M99" s="295"/>
      <c r="N99" s="295"/>
      <c r="O99" s="295"/>
      <c r="P99" s="295"/>
      <c r="Q99" s="295"/>
      <c r="R99" s="295"/>
    </row>
    <row r="100" spans="1:22" ht="16.149999999999999" customHeight="1" x14ac:dyDescent="0.25">
      <c r="B100" s="330" t="s">
        <v>3</v>
      </c>
      <c r="C100" s="1155"/>
      <c r="D100" s="1155"/>
      <c r="E100" s="1155"/>
      <c r="F100" s="1155"/>
      <c r="G100" s="1155"/>
      <c r="H100" s="16"/>
      <c r="I100" s="296" t="s">
        <v>103</v>
      </c>
      <c r="J100" s="371">
        <f>Input!$C$9</f>
        <v>2023</v>
      </c>
      <c r="K100" s="296" t="s">
        <v>103</v>
      </c>
      <c r="L100" s="6">
        <f>J100-1</f>
        <v>2022</v>
      </c>
      <c r="M100" s="4"/>
      <c r="P100" s="175"/>
      <c r="Q100" s="175"/>
      <c r="S100" s="374"/>
    </row>
    <row r="101" spans="1:22" ht="6" customHeight="1" x14ac:dyDescent="0.25">
      <c r="B101" s="175"/>
      <c r="C101" s="175"/>
      <c r="D101" s="175"/>
      <c r="E101" s="175"/>
      <c r="F101" s="175"/>
      <c r="G101" s="175"/>
      <c r="H101" s="175"/>
      <c r="I101" s="4"/>
      <c r="J101" s="4"/>
      <c r="K101" s="4"/>
      <c r="L101" s="4"/>
      <c r="M101" s="4"/>
      <c r="N101" s="175"/>
      <c r="O101" s="175"/>
      <c r="P101" s="175"/>
      <c r="Q101" s="175"/>
      <c r="R101" s="175"/>
      <c r="S101" s="374"/>
    </row>
    <row r="102" spans="1:22" ht="15" customHeight="1" x14ac:dyDescent="0.25">
      <c r="B102" s="1143" t="s">
        <v>221</v>
      </c>
      <c r="C102" s="1143"/>
      <c r="D102" s="1143"/>
      <c r="E102" s="1143"/>
      <c r="F102" s="1143"/>
      <c r="G102" s="1151" t="s">
        <v>9</v>
      </c>
      <c r="H102" s="1151"/>
      <c r="I102" s="1151"/>
      <c r="J102" s="209"/>
      <c r="K102" s="308"/>
      <c r="L102" s="209"/>
      <c r="M102" s="279"/>
      <c r="N102" s="9"/>
      <c r="O102" s="9"/>
      <c r="P102" s="9"/>
      <c r="Q102" s="9"/>
      <c r="R102" s="314"/>
      <c r="S102" s="375"/>
    </row>
    <row r="103" spans="1:22" s="174" customFormat="1" ht="15" x14ac:dyDescent="0.25">
      <c r="A103" s="195"/>
      <c r="B103" s="1143" t="s">
        <v>226</v>
      </c>
      <c r="C103" s="1143"/>
      <c r="D103" s="1143"/>
      <c r="E103" s="261"/>
      <c r="F103" s="261"/>
      <c r="G103" s="1151" t="s">
        <v>11</v>
      </c>
      <c r="H103" s="1151"/>
      <c r="I103" s="1151"/>
      <c r="J103" s="210"/>
      <c r="K103" s="308"/>
      <c r="L103" s="210"/>
      <c r="M103" s="279"/>
      <c r="N103" s="9"/>
      <c r="O103" s="9"/>
      <c r="P103" s="9"/>
      <c r="Q103" s="9"/>
      <c r="R103" s="314"/>
      <c r="S103" s="375"/>
      <c r="T103" s="332"/>
      <c r="U103" s="429"/>
      <c r="V103" s="195"/>
    </row>
    <row r="104" spans="1:22" s="174" customFormat="1" ht="15" x14ac:dyDescent="0.25">
      <c r="A104" s="195"/>
      <c r="B104" s="1143" t="s">
        <v>227</v>
      </c>
      <c r="C104" s="1143"/>
      <c r="D104" s="1143"/>
      <c r="E104" s="261"/>
      <c r="F104" s="261"/>
      <c r="G104" s="1151" t="s">
        <v>11</v>
      </c>
      <c r="H104" s="1151"/>
      <c r="I104" s="1151"/>
      <c r="J104" s="210"/>
      <c r="K104" s="308"/>
      <c r="L104" s="210"/>
      <c r="M104" s="279"/>
      <c r="N104" s="9"/>
      <c r="O104" s="9"/>
      <c r="P104" s="9"/>
      <c r="Q104" s="9"/>
      <c r="R104" s="314"/>
      <c r="S104" s="375"/>
      <c r="T104" s="332"/>
      <c r="U104" s="429"/>
      <c r="V104" s="195"/>
    </row>
    <row r="105" spans="1:22" s="174" customFormat="1" ht="15" x14ac:dyDescent="0.25">
      <c r="A105" s="195"/>
      <c r="B105" s="1143" t="s">
        <v>217</v>
      </c>
      <c r="C105" s="1143"/>
      <c r="D105" s="1143"/>
      <c r="E105" s="261"/>
      <c r="F105" s="261"/>
      <c r="G105" s="1151" t="s">
        <v>11</v>
      </c>
      <c r="H105" s="1151"/>
      <c r="I105" s="1151"/>
      <c r="J105" s="210"/>
      <c r="K105" s="308"/>
      <c r="L105" s="210"/>
      <c r="M105" s="279"/>
      <c r="N105" s="9"/>
      <c r="O105" s="9"/>
      <c r="P105" s="9"/>
      <c r="Q105" s="9"/>
      <c r="R105" s="314"/>
      <c r="S105" s="375"/>
      <c r="T105" s="332"/>
      <c r="U105" s="429"/>
      <c r="V105" s="195"/>
    </row>
    <row r="106" spans="1:22" s="174" customFormat="1" x14ac:dyDescent="0.25">
      <c r="A106" s="195"/>
      <c r="B106" s="1143" t="s">
        <v>225</v>
      </c>
      <c r="C106" s="1143"/>
      <c r="D106" s="1143"/>
      <c r="E106" s="1143"/>
      <c r="F106" s="1143"/>
      <c r="G106" s="1151" t="s">
        <v>194</v>
      </c>
      <c r="H106" s="1151"/>
      <c r="I106" s="1151"/>
      <c r="J106" s="210"/>
      <c r="K106" s="308"/>
      <c r="L106" s="210"/>
      <c r="M106" s="279"/>
      <c r="N106" s="9"/>
      <c r="O106" s="9"/>
      <c r="P106" s="9"/>
      <c r="Q106" s="9"/>
      <c r="R106" s="314"/>
      <c r="S106" s="376"/>
      <c r="T106" s="332"/>
      <c r="U106" s="429"/>
      <c r="V106" s="195"/>
    </row>
    <row r="107" spans="1:22" s="302" customFormat="1" ht="16.899999999999999" customHeight="1" x14ac:dyDescent="0.25">
      <c r="A107" s="195"/>
      <c r="B107" s="1143" t="s">
        <v>224</v>
      </c>
      <c r="C107" s="1143"/>
      <c r="D107" s="1143"/>
      <c r="E107" s="1143"/>
      <c r="F107" s="1143"/>
      <c r="G107" s="1151" t="s">
        <v>194</v>
      </c>
      <c r="H107" s="1151"/>
      <c r="I107" s="1151"/>
      <c r="J107" s="210"/>
      <c r="K107" s="308"/>
      <c r="L107" s="210"/>
      <c r="M107" s="279"/>
      <c r="N107" s="177"/>
      <c r="O107" s="177"/>
      <c r="P107" s="9"/>
      <c r="Q107" s="9"/>
      <c r="R107" s="177"/>
      <c r="S107" s="373"/>
      <c r="T107" s="332"/>
      <c r="U107" s="429"/>
      <c r="V107" s="195"/>
    </row>
    <row r="108" spans="1:22" s="174" customFormat="1" ht="17.45" customHeight="1" x14ac:dyDescent="0.25">
      <c r="A108" s="195"/>
      <c r="B108" s="1143" t="s">
        <v>115</v>
      </c>
      <c r="C108" s="1143"/>
      <c r="D108" s="1143"/>
      <c r="E108" s="1143"/>
      <c r="F108" s="1143"/>
      <c r="G108" s="1151" t="s">
        <v>11</v>
      </c>
      <c r="H108" s="1151"/>
      <c r="I108" s="1151"/>
      <c r="J108" s="210"/>
      <c r="K108" s="308"/>
      <c r="L108" s="210"/>
      <c r="M108" s="279"/>
      <c r="N108" s="9"/>
      <c r="O108" s="9"/>
      <c r="P108" s="9"/>
      <c r="Q108" s="9"/>
      <c r="R108" s="271"/>
      <c r="S108" s="376"/>
      <c r="T108" s="332"/>
      <c r="U108" s="429"/>
      <c r="V108" s="195"/>
    </row>
    <row r="109" spans="1:22" s="174" customFormat="1" ht="15.6" customHeight="1" thickBot="1" x14ac:dyDescent="0.3">
      <c r="A109" s="195"/>
      <c r="B109" s="8"/>
      <c r="C109" s="1064" t="s">
        <v>114</v>
      </c>
      <c r="D109" s="1064"/>
      <c r="E109" s="1064"/>
      <c r="F109" s="1064"/>
      <c r="G109" s="1064"/>
      <c r="H109" s="1064"/>
      <c r="I109" s="262"/>
      <c r="J109" s="318" t="str">
        <f>IF(SUM(J102:J108)=0,"",SUM(J102:J108))</f>
        <v/>
      </c>
      <c r="K109" s="14"/>
      <c r="L109" s="318" t="str">
        <f>IF(SUM(L102:L108)=0,"",SUM(L102:L108))</f>
        <v/>
      </c>
      <c r="M109" s="15"/>
      <c r="N109" s="11"/>
      <c r="O109" s="11"/>
      <c r="P109" s="11"/>
      <c r="Q109" s="11"/>
      <c r="R109" s="314"/>
      <c r="S109" s="373"/>
      <c r="T109" s="332"/>
      <c r="U109" s="429"/>
      <c r="V109" s="195"/>
    </row>
    <row r="110" spans="1:22" s="174" customFormat="1" ht="15.6" customHeight="1" thickTop="1" x14ac:dyDescent="0.25">
      <c r="A110" s="195"/>
      <c r="B110" s="1143" t="s">
        <v>278</v>
      </c>
      <c r="C110" s="1143"/>
      <c r="D110" s="1143"/>
      <c r="E110" s="1143"/>
      <c r="F110" s="1143"/>
      <c r="G110" s="1143"/>
      <c r="H110" s="1143"/>
      <c r="I110" s="1143"/>
      <c r="J110" s="1143"/>
      <c r="K110" s="1143"/>
      <c r="L110" s="1143"/>
      <c r="M110" s="15"/>
      <c r="N110" s="11"/>
      <c r="O110" s="11"/>
      <c r="P110" s="11"/>
      <c r="Q110" s="11"/>
      <c r="R110" s="314"/>
      <c r="S110" s="373"/>
      <c r="T110" s="332"/>
      <c r="U110" s="429"/>
      <c r="V110" s="195"/>
    </row>
    <row r="111" spans="1:22" ht="13.15" customHeight="1" x14ac:dyDescent="0.25">
      <c r="B111" s="1160" t="s">
        <v>87</v>
      </c>
      <c r="C111" s="1131"/>
      <c r="D111" s="274"/>
      <c r="E111" s="1160"/>
      <c r="F111" s="1160"/>
      <c r="G111" s="1160"/>
      <c r="H111" s="1160"/>
      <c r="I111" s="1160" t="s">
        <v>137</v>
      </c>
      <c r="J111" s="1160"/>
      <c r="K111" s="1160"/>
      <c r="L111" s="1160"/>
      <c r="M111" s="274"/>
      <c r="N111" s="1160" t="s">
        <v>116</v>
      </c>
      <c r="O111" s="1160"/>
      <c r="P111" s="1160"/>
      <c r="Q111" s="1160"/>
      <c r="R111" s="1160"/>
      <c r="S111" s="317"/>
      <c r="U111" s="195"/>
    </row>
    <row r="112" spans="1:22" ht="12" customHeight="1" x14ac:dyDescent="0.25">
      <c r="B112" s="1131"/>
      <c r="C112" s="1131"/>
      <c r="D112" s="315"/>
      <c r="E112" s="1160"/>
      <c r="F112" s="1160"/>
      <c r="G112" s="1160"/>
      <c r="H112" s="1160"/>
      <c r="I112" s="1160"/>
      <c r="J112" s="1160"/>
      <c r="K112" s="1160"/>
      <c r="L112" s="1160"/>
      <c r="M112" s="274"/>
      <c r="N112" s="1160"/>
      <c r="O112" s="1160"/>
      <c r="P112" s="1160"/>
      <c r="Q112" s="1160"/>
      <c r="R112" s="1160"/>
      <c r="S112" s="317"/>
      <c r="U112" s="195"/>
    </row>
    <row r="113" spans="1:22" s="174" customFormat="1" ht="15.6" customHeight="1" x14ac:dyDescent="0.25">
      <c r="A113" s="195"/>
      <c r="B113" s="1143" t="s">
        <v>229</v>
      </c>
      <c r="C113" s="1143"/>
      <c r="D113" s="1143"/>
      <c r="E113" s="1143"/>
      <c r="F113" s="1143"/>
      <c r="G113" s="1151" t="s">
        <v>11</v>
      </c>
      <c r="H113" s="1151"/>
      <c r="I113" s="1151"/>
      <c r="J113" s="210"/>
      <c r="K113" s="14"/>
      <c r="L113" s="210"/>
      <c r="M113" s="15"/>
      <c r="N113" s="11"/>
      <c r="O113" s="11"/>
      <c r="P113" s="11"/>
      <c r="Q113" s="11"/>
      <c r="R113" s="314"/>
      <c r="S113" s="373"/>
      <c r="T113" s="332"/>
      <c r="U113" s="429"/>
      <c r="V113" s="195"/>
    </row>
    <row r="114" spans="1:22" s="174" customFormat="1" ht="15.6" customHeight="1" x14ac:dyDescent="0.25">
      <c r="A114" s="195"/>
      <c r="B114" s="1143" t="s">
        <v>199</v>
      </c>
      <c r="C114" s="1143"/>
      <c r="D114" s="1143"/>
      <c r="E114" s="1143"/>
      <c r="F114" s="1143"/>
      <c r="G114" s="1151" t="s">
        <v>194</v>
      </c>
      <c r="H114" s="1151"/>
      <c r="I114" s="1151"/>
      <c r="J114" s="210"/>
      <c r="K114" s="14"/>
      <c r="L114" s="210"/>
      <c r="M114" s="15"/>
      <c r="N114" s="1143"/>
      <c r="O114" s="1143"/>
      <c r="P114" s="1143"/>
      <c r="Q114" s="1143"/>
      <c r="R114" s="1143"/>
      <c r="S114" s="373"/>
      <c r="T114" s="332"/>
      <c r="U114" s="429"/>
      <c r="V114" s="195"/>
    </row>
    <row r="115" spans="1:22" s="174" customFormat="1" ht="15.6" customHeight="1" x14ac:dyDescent="0.25">
      <c r="A115" s="195"/>
      <c r="B115" s="1143" t="s">
        <v>200</v>
      </c>
      <c r="C115" s="1143"/>
      <c r="D115" s="1143"/>
      <c r="E115" s="1143"/>
      <c r="F115" s="1143"/>
      <c r="G115" s="1151" t="s">
        <v>194</v>
      </c>
      <c r="H115" s="1151"/>
      <c r="I115" s="1151"/>
      <c r="J115" s="210"/>
      <c r="K115" s="14"/>
      <c r="L115" s="210"/>
      <c r="M115" s="15"/>
      <c r="N115" s="11"/>
      <c r="O115" s="11"/>
      <c r="P115" s="11"/>
      <c r="Q115" s="11"/>
      <c r="R115" s="314"/>
      <c r="S115" s="373"/>
      <c r="T115" s="332"/>
      <c r="U115" s="429"/>
      <c r="V115" s="195"/>
    </row>
    <row r="116" spans="1:22" s="174" customFormat="1" ht="15.6" customHeight="1" x14ac:dyDescent="0.25">
      <c r="A116" s="195"/>
      <c r="B116" s="1143" t="s">
        <v>230</v>
      </c>
      <c r="C116" s="1143"/>
      <c r="D116" s="1143"/>
      <c r="E116" s="1143"/>
      <c r="F116" s="1143"/>
      <c r="G116" s="1151" t="s">
        <v>194</v>
      </c>
      <c r="H116" s="1151"/>
      <c r="I116" s="1151"/>
      <c r="J116" s="210"/>
      <c r="K116" s="14"/>
      <c r="L116" s="210"/>
      <c r="M116" s="15"/>
      <c r="N116" s="11"/>
      <c r="O116" s="11"/>
      <c r="P116" s="1146" t="s">
        <v>265</v>
      </c>
      <c r="Q116" s="11"/>
      <c r="R116" s="314"/>
      <c r="S116" s="373"/>
      <c r="T116" s="332"/>
      <c r="U116" s="429"/>
      <c r="V116" s="195"/>
    </row>
    <row r="117" spans="1:22" s="174" customFormat="1" ht="15.6" customHeight="1" x14ac:dyDescent="0.25">
      <c r="A117" s="195"/>
      <c r="B117" s="1143" t="s">
        <v>203</v>
      </c>
      <c r="C117" s="1143"/>
      <c r="D117" s="1143"/>
      <c r="E117" s="1143"/>
      <c r="F117" s="1143"/>
      <c r="G117" s="1151" t="s">
        <v>195</v>
      </c>
      <c r="H117" s="1151"/>
      <c r="I117" s="1151"/>
      <c r="J117" s="210"/>
      <c r="K117" s="14"/>
      <c r="L117" s="210"/>
      <c r="M117" s="15"/>
      <c r="N117" s="11"/>
      <c r="O117" s="11"/>
      <c r="P117" s="1146"/>
      <c r="Q117" s="11"/>
      <c r="R117" s="314"/>
      <c r="S117" s="373"/>
      <c r="T117" s="332"/>
      <c r="U117" s="429"/>
      <c r="V117" s="195"/>
    </row>
    <row r="118" spans="1:22" s="174" customFormat="1" ht="15.6" customHeight="1" x14ac:dyDescent="0.25">
      <c r="A118" s="195"/>
      <c r="B118" s="1143" t="s">
        <v>231</v>
      </c>
      <c r="C118" s="1143"/>
      <c r="D118" s="1143"/>
      <c r="E118" s="1143"/>
      <c r="F118" s="1143"/>
      <c r="G118" s="1151" t="s">
        <v>195</v>
      </c>
      <c r="H118" s="1151"/>
      <c r="I118" s="1151"/>
      <c r="J118" s="210"/>
      <c r="K118" s="14"/>
      <c r="L118" s="209"/>
      <c r="M118" s="15"/>
      <c r="N118" s="11"/>
      <c r="O118" s="11"/>
      <c r="P118" s="1146"/>
      <c r="Q118" s="11"/>
      <c r="R118" s="314"/>
      <c r="S118" s="373"/>
      <c r="T118" s="332"/>
      <c r="U118" s="429"/>
      <c r="V118" s="195"/>
    </row>
    <row r="119" spans="1:22" s="174" customFormat="1" ht="15.6" customHeight="1" x14ac:dyDescent="0.25">
      <c r="A119" s="195"/>
      <c r="B119" s="8" t="s">
        <v>115</v>
      </c>
      <c r="C119" s="262"/>
      <c r="D119" s="262"/>
      <c r="E119" s="262"/>
      <c r="F119" s="262"/>
      <c r="G119" s="1151" t="s">
        <v>11</v>
      </c>
      <c r="H119" s="1151"/>
      <c r="I119" s="1151"/>
      <c r="J119" s="209"/>
      <c r="K119" s="14"/>
      <c r="L119" s="210"/>
      <c r="M119" s="15"/>
      <c r="N119" s="14" t="str">
        <f>IF(SUM(N112:N118)=0,"",SUM(N112:N118))</f>
        <v/>
      </c>
      <c r="O119" s="14"/>
      <c r="P119" s="1146"/>
      <c r="Q119" s="11"/>
      <c r="R119" s="314"/>
      <c r="S119" s="373"/>
      <c r="T119" s="332"/>
      <c r="U119" s="429"/>
      <c r="V119" s="195"/>
    </row>
    <row r="120" spans="1:22" s="174" customFormat="1" ht="15.6" customHeight="1" x14ac:dyDescent="0.25">
      <c r="A120" s="195"/>
      <c r="B120" s="1064" t="s">
        <v>118</v>
      </c>
      <c r="C120" s="1064"/>
      <c r="D120" s="1064"/>
      <c r="E120" s="1064"/>
      <c r="F120" s="1064"/>
      <c r="G120" s="1151" t="s">
        <v>12</v>
      </c>
      <c r="H120" s="1151"/>
      <c r="I120" s="1151"/>
      <c r="J120" s="319" t="str">
        <f>IF(SUM(J113:J119)=0,"",SUM(J113:J119))</f>
        <v/>
      </c>
      <c r="K120" s="14"/>
      <c r="L120" s="319" t="str">
        <f>IF(SUM(L113:L119)=0,"",SUM(L113:L119))</f>
        <v/>
      </c>
      <c r="M120" s="15"/>
      <c r="N120" s="11"/>
      <c r="O120" s="11"/>
      <c r="P120" s="1146"/>
      <c r="Q120" s="11"/>
      <c r="R120" s="314"/>
      <c r="S120" s="373"/>
      <c r="T120" s="332"/>
      <c r="U120" s="429"/>
      <c r="V120" s="195"/>
    </row>
    <row r="121" spans="1:22" s="174" customFormat="1" ht="15.6" customHeight="1" x14ac:dyDescent="0.25">
      <c r="A121" s="195"/>
      <c r="B121" s="1064" t="s">
        <v>88</v>
      </c>
      <c r="C121" s="1064"/>
      <c r="D121" s="1064"/>
      <c r="E121" s="1064"/>
      <c r="F121" s="1064"/>
      <c r="G121" s="1151" t="s">
        <v>13</v>
      </c>
      <c r="H121" s="1151"/>
      <c r="I121" s="1151"/>
      <c r="J121" s="320"/>
      <c r="K121" s="346"/>
      <c r="L121" s="320"/>
      <c r="M121" s="15"/>
      <c r="N121" s="21" t="s">
        <v>109</v>
      </c>
      <c r="O121" s="21"/>
      <c r="P121" s="1146"/>
      <c r="Q121" s="9"/>
      <c r="R121" s="21" t="s">
        <v>111</v>
      </c>
      <c r="S121" s="373"/>
      <c r="T121" s="332"/>
      <c r="U121" s="429"/>
      <c r="V121" s="195"/>
    </row>
    <row r="122" spans="1:22" s="174" customFormat="1" ht="15.6" customHeight="1" thickBot="1" x14ac:dyDescent="0.3">
      <c r="A122" s="195"/>
      <c r="B122" s="1064" t="s">
        <v>25</v>
      </c>
      <c r="C122" s="1064"/>
      <c r="D122" s="1064"/>
      <c r="E122" s="1064"/>
      <c r="F122" s="1064"/>
      <c r="G122" s="1151" t="s">
        <v>12</v>
      </c>
      <c r="H122" s="1151"/>
      <c r="I122" s="1151"/>
      <c r="J122" s="321" t="str">
        <f>IF(J120="","",J120*J121)</f>
        <v/>
      </c>
      <c r="K122" s="370"/>
      <c r="L122" s="321" t="str">
        <f>IF(L120="","",L120*L121)</f>
        <v/>
      </c>
      <c r="M122" s="15"/>
      <c r="N122" s="11" t="s">
        <v>110</v>
      </c>
      <c r="O122" s="11"/>
      <c r="P122" s="1147"/>
      <c r="Q122" s="9"/>
      <c r="R122" s="271" t="s">
        <v>68</v>
      </c>
      <c r="S122" s="373"/>
      <c r="T122" s="332"/>
      <c r="U122" s="429"/>
      <c r="V122" s="195"/>
    </row>
    <row r="123" spans="1:22" s="174" customFormat="1" ht="15.6" customHeight="1" thickBot="1" x14ac:dyDescent="0.3">
      <c r="A123" s="195"/>
      <c r="B123" s="1064" t="s">
        <v>1</v>
      </c>
      <c r="C123" s="1064"/>
      <c r="D123" s="1064"/>
      <c r="E123" s="1064"/>
      <c r="F123" s="1064"/>
      <c r="G123" s="1064"/>
      <c r="H123" s="1064"/>
      <c r="I123" s="262"/>
      <c r="J123" s="318" t="str">
        <f>IF(SUM(J109,J122)=0,"",(SUM(J109,J122)))</f>
        <v/>
      </c>
      <c r="K123" s="14"/>
      <c r="L123" s="318" t="str">
        <f>IF(SUM(L109,L122)=0,"",(SUM(L109,L122)))</f>
        <v/>
      </c>
      <c r="M123" s="15"/>
      <c r="N123" s="288" t="str">
        <f>IF(AND(L123="",J123=""),"",IF(J123="","",IF(J123&lt;L123,12,IF(L123="",12,24))))</f>
        <v/>
      </c>
      <c r="O123" s="9"/>
      <c r="P123" s="563"/>
      <c r="Q123" s="11"/>
      <c r="R123" s="293" t="str">
        <f>IF(N123="","",IF(P123="x","",IF(N123=12,J123/12,(J123+L123)/24)))</f>
        <v/>
      </c>
      <c r="S123" s="373"/>
      <c r="T123" s="332"/>
      <c r="U123" s="429"/>
      <c r="V123" s="195"/>
    </row>
    <row r="124" spans="1:22" s="174" customFormat="1" ht="15.6" customHeight="1" thickTop="1" x14ac:dyDescent="0.25">
      <c r="A124" s="195"/>
      <c r="B124" s="8"/>
      <c r="C124" s="262"/>
      <c r="D124" s="262"/>
      <c r="E124" s="262"/>
      <c r="F124" s="262"/>
      <c r="G124" s="1159" t="s">
        <v>125</v>
      </c>
      <c r="H124" s="1159"/>
      <c r="I124" s="1159"/>
      <c r="J124" s="1159"/>
      <c r="K124" s="1159"/>
      <c r="L124" s="1159"/>
      <c r="M124" s="1159"/>
      <c r="N124" s="1159"/>
      <c r="O124" s="1159"/>
      <c r="P124" s="1159"/>
      <c r="Q124" s="1159"/>
      <c r="R124" s="1159"/>
      <c r="S124" s="373"/>
      <c r="T124" s="332"/>
      <c r="U124" s="429"/>
      <c r="V124" s="195"/>
    </row>
    <row r="125" spans="1:22" s="174" customFormat="1" ht="4.9000000000000004" customHeight="1" x14ac:dyDescent="0.25">
      <c r="A125" s="195"/>
      <c r="B125" s="535"/>
      <c r="C125" s="541"/>
      <c r="D125" s="541"/>
      <c r="E125" s="541"/>
      <c r="F125" s="541"/>
      <c r="G125" s="541"/>
      <c r="H125" s="541"/>
      <c r="I125" s="541"/>
      <c r="J125" s="541"/>
      <c r="K125" s="541"/>
      <c r="L125" s="541"/>
      <c r="M125" s="544"/>
      <c r="N125" s="538"/>
      <c r="O125" s="538"/>
      <c r="P125" s="538"/>
      <c r="Q125" s="538"/>
      <c r="R125" s="545"/>
      <c r="S125" s="373"/>
      <c r="T125" s="332"/>
      <c r="U125" s="429"/>
      <c r="V125" s="195"/>
    </row>
    <row r="126" spans="1:22" s="174" customFormat="1" ht="16.149999999999999" customHeight="1" x14ac:dyDescent="0.25">
      <c r="A126" s="195"/>
      <c r="B126" s="5" t="s">
        <v>34</v>
      </c>
      <c r="C126" s="1064" t="s">
        <v>74</v>
      </c>
      <c r="D126" s="1064"/>
      <c r="E126" s="1064"/>
      <c r="F126" s="1064"/>
      <c r="G126" s="1064"/>
      <c r="H126" s="1064"/>
      <c r="I126" s="1064"/>
      <c r="J126" s="312"/>
      <c r="K126" s="316"/>
      <c r="L126" s="312"/>
      <c r="M126" s="311"/>
      <c r="N126" s="287"/>
      <c r="O126" s="287"/>
      <c r="P126" s="287"/>
      <c r="Q126" s="287"/>
      <c r="R126" s="331"/>
      <c r="S126" s="373"/>
      <c r="T126" s="332"/>
      <c r="U126" s="429"/>
      <c r="V126" s="195"/>
    </row>
    <row r="127" spans="1:22" s="174" customFormat="1" ht="16.899999999999999" customHeight="1" x14ac:dyDescent="0.25">
      <c r="A127" s="195"/>
      <c r="B127" s="1065"/>
      <c r="C127" s="1065"/>
      <c r="D127" s="1065"/>
      <c r="E127" s="1065"/>
      <c r="F127" s="1065"/>
      <c r="G127" s="1065"/>
      <c r="H127" s="1065"/>
      <c r="I127" s="1065"/>
      <c r="J127" s="1065"/>
      <c r="K127" s="1065"/>
      <c r="L127" s="1065"/>
      <c r="M127" s="1065"/>
      <c r="N127" s="1065"/>
      <c r="O127" s="1065"/>
      <c r="P127" s="1065"/>
      <c r="Q127" s="1065"/>
      <c r="R127" s="1065"/>
      <c r="S127" s="373"/>
      <c r="T127" s="332"/>
      <c r="U127" s="429"/>
      <c r="V127" s="195"/>
    </row>
    <row r="128" spans="1:22" s="174" customFormat="1" ht="33" customHeight="1" x14ac:dyDescent="0.25">
      <c r="A128" s="195"/>
      <c r="B128" s="1065"/>
      <c r="C128" s="1065"/>
      <c r="D128" s="1065"/>
      <c r="E128" s="1065"/>
      <c r="F128" s="1065"/>
      <c r="G128" s="1065"/>
      <c r="H128" s="1065"/>
      <c r="I128" s="1065"/>
      <c r="J128" s="1065"/>
      <c r="K128" s="1065"/>
      <c r="L128" s="1065"/>
      <c r="M128" s="1065"/>
      <c r="N128" s="1065"/>
      <c r="O128" s="1065"/>
      <c r="P128" s="1065"/>
      <c r="Q128" s="1065"/>
      <c r="R128" s="1065"/>
      <c r="S128" s="373"/>
      <c r="T128" s="332"/>
      <c r="U128" s="429"/>
      <c r="V128" s="195"/>
    </row>
    <row r="129" spans="1:22" s="195" customFormat="1" ht="4.1500000000000004" customHeight="1" x14ac:dyDescent="0.25">
      <c r="J129" s="290"/>
      <c r="K129" s="290"/>
      <c r="R129" s="443"/>
      <c r="S129" s="289"/>
      <c r="T129" s="332"/>
      <c r="U129" s="429"/>
    </row>
    <row r="130" spans="1:22" ht="16.899999999999999" customHeight="1" x14ac:dyDescent="0.25">
      <c r="B130" s="330" t="s">
        <v>205</v>
      </c>
      <c r="C130" s="1154"/>
      <c r="D130" s="1154"/>
      <c r="E130" s="1154"/>
      <c r="F130" s="1154"/>
      <c r="G130" s="1154"/>
      <c r="H130" s="1154"/>
      <c r="I130" s="1154"/>
      <c r="J130" s="1154"/>
      <c r="K130" s="1154"/>
      <c r="L130" s="295"/>
      <c r="M130" s="295"/>
      <c r="N130" s="295"/>
      <c r="O130" s="295"/>
      <c r="P130" s="295"/>
      <c r="Q130" s="295"/>
      <c r="R130" s="295"/>
    </row>
    <row r="131" spans="1:22" ht="16.149999999999999" customHeight="1" x14ac:dyDescent="0.25">
      <c r="B131" s="330" t="s">
        <v>3</v>
      </c>
      <c r="C131" s="1155"/>
      <c r="D131" s="1155"/>
      <c r="E131" s="1155"/>
      <c r="F131" s="1155"/>
      <c r="G131" s="1155"/>
      <c r="H131" s="16"/>
      <c r="I131" s="296" t="s">
        <v>103</v>
      </c>
      <c r="J131" s="371">
        <f>Input!$C$9</f>
        <v>2023</v>
      </c>
      <c r="K131" s="296" t="s">
        <v>103</v>
      </c>
      <c r="L131" s="6">
        <f>J131-1</f>
        <v>2022</v>
      </c>
      <c r="M131" s="4"/>
      <c r="P131" s="175"/>
      <c r="Q131" s="175"/>
      <c r="S131" s="374"/>
    </row>
    <row r="132" spans="1:22" ht="6" customHeight="1" x14ac:dyDescent="0.25">
      <c r="B132" s="175"/>
      <c r="C132" s="175"/>
      <c r="D132" s="175"/>
      <c r="E132" s="175"/>
      <c r="F132" s="175"/>
      <c r="G132" s="175"/>
      <c r="H132" s="175"/>
      <c r="I132" s="4"/>
      <c r="J132" s="4"/>
      <c r="K132" s="4"/>
      <c r="L132" s="4"/>
      <c r="M132" s="4"/>
      <c r="N132" s="175"/>
      <c r="O132" s="175"/>
      <c r="P132" s="175"/>
      <c r="Q132" s="175"/>
      <c r="R132" s="175"/>
      <c r="S132" s="374"/>
    </row>
    <row r="133" spans="1:22" ht="15" customHeight="1" x14ac:dyDescent="0.25">
      <c r="B133" s="1143" t="s">
        <v>221</v>
      </c>
      <c r="C133" s="1143"/>
      <c r="D133" s="1143"/>
      <c r="E133" s="1143"/>
      <c r="F133" s="1143"/>
      <c r="G133" s="1151" t="s">
        <v>9</v>
      </c>
      <c r="H133" s="1151"/>
      <c r="I133" s="1151"/>
      <c r="J133" s="209"/>
      <c r="K133" s="308"/>
      <c r="L133" s="209"/>
      <c r="M133" s="279"/>
      <c r="N133" s="9"/>
      <c r="O133" s="9"/>
      <c r="P133" s="9"/>
      <c r="Q133" s="9"/>
      <c r="R133" s="314"/>
      <c r="S133" s="375"/>
    </row>
    <row r="134" spans="1:22" s="174" customFormat="1" ht="15" x14ac:dyDescent="0.25">
      <c r="A134" s="195"/>
      <c r="B134" s="1143" t="s">
        <v>226</v>
      </c>
      <c r="C134" s="1143"/>
      <c r="D134" s="1143"/>
      <c r="E134" s="261"/>
      <c r="F134" s="261"/>
      <c r="G134" s="1151" t="s">
        <v>11</v>
      </c>
      <c r="H134" s="1151"/>
      <c r="I134" s="1151"/>
      <c r="J134" s="210"/>
      <c r="K134" s="308"/>
      <c r="L134" s="210"/>
      <c r="M134" s="279"/>
      <c r="N134" s="9"/>
      <c r="O134" s="9"/>
      <c r="P134" s="9"/>
      <c r="Q134" s="9"/>
      <c r="R134" s="314"/>
      <c r="S134" s="375"/>
      <c r="T134" s="332"/>
      <c r="U134" s="429"/>
      <c r="V134" s="195"/>
    </row>
    <row r="135" spans="1:22" s="174" customFormat="1" ht="15" x14ac:dyDescent="0.25">
      <c r="A135" s="195"/>
      <c r="B135" s="1143" t="s">
        <v>227</v>
      </c>
      <c r="C135" s="1143"/>
      <c r="D135" s="1143"/>
      <c r="E135" s="261"/>
      <c r="F135" s="261"/>
      <c r="G135" s="1151" t="s">
        <v>11</v>
      </c>
      <c r="H135" s="1151"/>
      <c r="I135" s="1151"/>
      <c r="J135" s="210"/>
      <c r="K135" s="308"/>
      <c r="L135" s="210"/>
      <c r="M135" s="279"/>
      <c r="N135" s="9"/>
      <c r="O135" s="9"/>
      <c r="P135" s="9"/>
      <c r="Q135" s="9"/>
      <c r="R135" s="314"/>
      <c r="S135" s="375"/>
      <c r="T135" s="332"/>
      <c r="U135" s="429"/>
      <c r="V135" s="195"/>
    </row>
    <row r="136" spans="1:22" s="174" customFormat="1" ht="15" x14ac:dyDescent="0.25">
      <c r="A136" s="195"/>
      <c r="B136" s="1143" t="s">
        <v>217</v>
      </c>
      <c r="C136" s="1143"/>
      <c r="D136" s="1143"/>
      <c r="E136" s="261"/>
      <c r="F136" s="261"/>
      <c r="G136" s="1151" t="s">
        <v>11</v>
      </c>
      <c r="H136" s="1151"/>
      <c r="I136" s="1151"/>
      <c r="J136" s="210"/>
      <c r="K136" s="308"/>
      <c r="L136" s="210"/>
      <c r="M136" s="279"/>
      <c r="N136" s="9"/>
      <c r="O136" s="9"/>
      <c r="P136" s="9"/>
      <c r="Q136" s="9"/>
      <c r="R136" s="314"/>
      <c r="S136" s="375"/>
      <c r="T136" s="332"/>
      <c r="U136" s="429"/>
      <c r="V136" s="195"/>
    </row>
    <row r="137" spans="1:22" s="174" customFormat="1" x14ac:dyDescent="0.25">
      <c r="A137" s="195"/>
      <c r="B137" s="1143" t="s">
        <v>225</v>
      </c>
      <c r="C137" s="1143"/>
      <c r="D137" s="1143"/>
      <c r="E137" s="1143"/>
      <c r="F137" s="1143"/>
      <c r="G137" s="1151" t="s">
        <v>194</v>
      </c>
      <c r="H137" s="1151"/>
      <c r="I137" s="1151"/>
      <c r="J137" s="210"/>
      <c r="K137" s="308"/>
      <c r="L137" s="210"/>
      <c r="M137" s="279"/>
      <c r="N137" s="9"/>
      <c r="O137" s="9"/>
      <c r="P137" s="9"/>
      <c r="Q137" s="9"/>
      <c r="R137" s="314"/>
      <c r="S137" s="376"/>
      <c r="T137" s="332"/>
      <c r="U137" s="429"/>
      <c r="V137" s="195"/>
    </row>
    <row r="138" spans="1:22" s="302" customFormat="1" ht="16.899999999999999" customHeight="1" x14ac:dyDescent="0.25">
      <c r="A138" s="195"/>
      <c r="B138" s="1143" t="s">
        <v>224</v>
      </c>
      <c r="C138" s="1143"/>
      <c r="D138" s="1143"/>
      <c r="E138" s="1143"/>
      <c r="F138" s="1143"/>
      <c r="G138" s="1151" t="s">
        <v>194</v>
      </c>
      <c r="H138" s="1151"/>
      <c r="I138" s="1151"/>
      <c r="J138" s="210"/>
      <c r="K138" s="308"/>
      <c r="L138" s="210"/>
      <c r="M138" s="279"/>
      <c r="N138" s="177"/>
      <c r="O138" s="177"/>
      <c r="P138" s="9"/>
      <c r="Q138" s="9"/>
      <c r="R138" s="177"/>
      <c r="S138" s="373"/>
      <c r="T138" s="332"/>
      <c r="U138" s="429"/>
      <c r="V138" s="195"/>
    </row>
    <row r="139" spans="1:22" s="174" customFormat="1" ht="17.45" customHeight="1" x14ac:dyDescent="0.25">
      <c r="A139" s="195"/>
      <c r="B139" s="1143" t="s">
        <v>115</v>
      </c>
      <c r="C139" s="1143"/>
      <c r="D139" s="1143"/>
      <c r="E139" s="1143"/>
      <c r="F139" s="1143"/>
      <c r="G139" s="1151" t="s">
        <v>11</v>
      </c>
      <c r="H139" s="1151"/>
      <c r="I139" s="1151"/>
      <c r="J139" s="210"/>
      <c r="K139" s="308"/>
      <c r="L139" s="210"/>
      <c r="M139" s="279"/>
      <c r="N139" s="9"/>
      <c r="O139" s="9"/>
      <c r="P139" s="9"/>
      <c r="Q139" s="9"/>
      <c r="R139" s="271"/>
      <c r="S139" s="376"/>
      <c r="T139" s="332"/>
      <c r="U139" s="429"/>
      <c r="V139" s="195"/>
    </row>
    <row r="140" spans="1:22" s="174" customFormat="1" ht="15.6" customHeight="1" thickBot="1" x14ac:dyDescent="0.3">
      <c r="A140" s="195"/>
      <c r="B140" s="8"/>
      <c r="C140" s="1064" t="s">
        <v>114</v>
      </c>
      <c r="D140" s="1064"/>
      <c r="E140" s="1064"/>
      <c r="F140" s="1064"/>
      <c r="G140" s="1064"/>
      <c r="H140" s="1064"/>
      <c r="I140" s="262"/>
      <c r="J140" s="318" t="str">
        <f>IF(SUM(J133:J139)=0,"",SUM(J133:J139))</f>
        <v/>
      </c>
      <c r="K140" s="14"/>
      <c r="L140" s="318" t="str">
        <f>IF(SUM(L133:L139)=0,"",SUM(L133:L139))</f>
        <v/>
      </c>
      <c r="M140" s="15"/>
      <c r="N140" s="11"/>
      <c r="O140" s="11"/>
      <c r="P140" s="11"/>
      <c r="Q140" s="11"/>
      <c r="R140" s="314"/>
      <c r="S140" s="373"/>
      <c r="T140" s="332"/>
      <c r="U140" s="429"/>
      <c r="V140" s="195"/>
    </row>
    <row r="141" spans="1:22" s="174" customFormat="1" ht="15.6" customHeight="1" thickTop="1" x14ac:dyDescent="0.25">
      <c r="A141" s="195"/>
      <c r="B141" s="1143" t="s">
        <v>278</v>
      </c>
      <c r="C141" s="1143"/>
      <c r="D141" s="1143"/>
      <c r="E141" s="1143"/>
      <c r="F141" s="1143"/>
      <c r="G141" s="1143"/>
      <c r="H141" s="1143"/>
      <c r="I141" s="1143"/>
      <c r="J141" s="1143"/>
      <c r="K141" s="1143"/>
      <c r="L141" s="1143"/>
      <c r="M141" s="15"/>
      <c r="N141" s="11"/>
      <c r="O141" s="11"/>
      <c r="P141" s="11"/>
      <c r="Q141" s="11"/>
      <c r="R141" s="314"/>
      <c r="S141" s="373"/>
      <c r="T141" s="332"/>
      <c r="U141" s="429"/>
      <c r="V141" s="195"/>
    </row>
    <row r="142" spans="1:22" ht="13.15" customHeight="1" x14ac:dyDescent="0.25">
      <c r="B142" s="1160" t="s">
        <v>87</v>
      </c>
      <c r="C142" s="1131"/>
      <c r="D142" s="274"/>
      <c r="E142" s="1160"/>
      <c r="F142" s="1160"/>
      <c r="G142" s="1160"/>
      <c r="H142" s="1160"/>
      <c r="I142" s="1160" t="s">
        <v>137</v>
      </c>
      <c r="J142" s="1160"/>
      <c r="K142" s="1160"/>
      <c r="L142" s="1160"/>
      <c r="M142" s="274"/>
      <c r="N142" s="1160" t="s">
        <v>116</v>
      </c>
      <c r="O142" s="1160"/>
      <c r="P142" s="1160"/>
      <c r="Q142" s="1160"/>
      <c r="R142" s="1160"/>
      <c r="S142" s="317"/>
      <c r="U142" s="195"/>
    </row>
    <row r="143" spans="1:22" ht="12" customHeight="1" x14ac:dyDescent="0.25">
      <c r="B143" s="1131"/>
      <c r="C143" s="1131"/>
      <c r="D143" s="315"/>
      <c r="E143" s="1160"/>
      <c r="F143" s="1160"/>
      <c r="G143" s="1160"/>
      <c r="H143" s="1160"/>
      <c r="I143" s="1160"/>
      <c r="J143" s="1160"/>
      <c r="K143" s="1160"/>
      <c r="L143" s="1160"/>
      <c r="M143" s="274"/>
      <c r="N143" s="1160"/>
      <c r="O143" s="1160"/>
      <c r="P143" s="1160"/>
      <c r="Q143" s="1160"/>
      <c r="R143" s="1160"/>
      <c r="S143" s="317"/>
      <c r="U143" s="195"/>
    </row>
    <row r="144" spans="1:22" s="174" customFormat="1" ht="15.6" customHeight="1" x14ac:dyDescent="0.25">
      <c r="A144" s="195"/>
      <c r="B144" s="1143" t="s">
        <v>229</v>
      </c>
      <c r="C144" s="1143"/>
      <c r="D144" s="1143"/>
      <c r="E144" s="1143"/>
      <c r="F144" s="1143"/>
      <c r="G144" s="1151" t="s">
        <v>11</v>
      </c>
      <c r="H144" s="1151"/>
      <c r="I144" s="1151"/>
      <c r="J144" s="210"/>
      <c r="K144" s="14"/>
      <c r="L144" s="210"/>
      <c r="M144" s="15"/>
      <c r="N144" s="11"/>
      <c r="O144" s="11"/>
      <c r="P144" s="11"/>
      <c r="Q144" s="11"/>
      <c r="R144" s="314"/>
      <c r="S144" s="373"/>
      <c r="T144" s="332"/>
      <c r="U144" s="429"/>
      <c r="V144" s="195"/>
    </row>
    <row r="145" spans="1:22" s="174" customFormat="1" ht="15.6" customHeight="1" x14ac:dyDescent="0.25">
      <c r="A145" s="195"/>
      <c r="B145" s="1143" t="s">
        <v>199</v>
      </c>
      <c r="C145" s="1143"/>
      <c r="D145" s="1143"/>
      <c r="E145" s="1143"/>
      <c r="F145" s="1143"/>
      <c r="G145" s="1151" t="s">
        <v>194</v>
      </c>
      <c r="H145" s="1151"/>
      <c r="I145" s="1151"/>
      <c r="J145" s="210"/>
      <c r="K145" s="14"/>
      <c r="L145" s="210"/>
      <c r="M145" s="15"/>
      <c r="N145" s="1143"/>
      <c r="O145" s="1143"/>
      <c r="P145" s="1143"/>
      <c r="Q145" s="1143"/>
      <c r="R145" s="1143"/>
      <c r="S145" s="373"/>
      <c r="T145" s="332"/>
      <c r="U145" s="429"/>
      <c r="V145" s="195"/>
    </row>
    <row r="146" spans="1:22" s="174" customFormat="1" ht="15.6" customHeight="1" x14ac:dyDescent="0.25">
      <c r="A146" s="195"/>
      <c r="B146" s="1143" t="s">
        <v>200</v>
      </c>
      <c r="C146" s="1143"/>
      <c r="D146" s="1143"/>
      <c r="E146" s="1143"/>
      <c r="F146" s="1143"/>
      <c r="G146" s="1151" t="s">
        <v>194</v>
      </c>
      <c r="H146" s="1151"/>
      <c r="I146" s="1151"/>
      <c r="J146" s="210"/>
      <c r="K146" s="14"/>
      <c r="L146" s="210"/>
      <c r="M146" s="15"/>
      <c r="N146" s="11"/>
      <c r="O146" s="11"/>
      <c r="P146" s="11"/>
      <c r="Q146" s="11"/>
      <c r="R146" s="314"/>
      <c r="S146" s="373"/>
      <c r="T146" s="332"/>
      <c r="U146" s="429"/>
      <c r="V146" s="195"/>
    </row>
    <row r="147" spans="1:22" s="174" customFormat="1" ht="15.6" customHeight="1" x14ac:dyDescent="0.25">
      <c r="A147" s="195"/>
      <c r="B147" s="1143" t="s">
        <v>230</v>
      </c>
      <c r="C147" s="1143"/>
      <c r="D147" s="1143"/>
      <c r="E147" s="1143"/>
      <c r="F147" s="1143"/>
      <c r="G147" s="1151" t="s">
        <v>194</v>
      </c>
      <c r="H147" s="1151"/>
      <c r="I147" s="1151"/>
      <c r="J147" s="210"/>
      <c r="K147" s="14"/>
      <c r="L147" s="210"/>
      <c r="M147" s="15"/>
      <c r="N147" s="11"/>
      <c r="O147" s="11"/>
      <c r="P147" s="1146" t="s">
        <v>265</v>
      </c>
      <c r="Q147" s="11"/>
      <c r="R147" s="314"/>
      <c r="S147" s="373"/>
      <c r="T147" s="332"/>
      <c r="U147" s="429"/>
      <c r="V147" s="195"/>
    </row>
    <row r="148" spans="1:22" s="174" customFormat="1" ht="15.6" customHeight="1" x14ac:dyDescent="0.25">
      <c r="A148" s="195"/>
      <c r="B148" s="1143" t="s">
        <v>203</v>
      </c>
      <c r="C148" s="1143"/>
      <c r="D148" s="1143"/>
      <c r="E148" s="1143"/>
      <c r="F148" s="1143"/>
      <c r="G148" s="1151" t="s">
        <v>195</v>
      </c>
      <c r="H148" s="1151"/>
      <c r="I148" s="1151"/>
      <c r="J148" s="210"/>
      <c r="K148" s="14"/>
      <c r="L148" s="210"/>
      <c r="M148" s="15"/>
      <c r="N148" s="11"/>
      <c r="O148" s="11"/>
      <c r="P148" s="1146"/>
      <c r="Q148" s="11"/>
      <c r="R148" s="314"/>
      <c r="S148" s="373"/>
      <c r="T148" s="332"/>
      <c r="U148" s="429"/>
      <c r="V148" s="195"/>
    </row>
    <row r="149" spans="1:22" s="174" customFormat="1" ht="15.6" customHeight="1" x14ac:dyDescent="0.25">
      <c r="A149" s="195"/>
      <c r="B149" s="1143" t="s">
        <v>231</v>
      </c>
      <c r="C149" s="1143"/>
      <c r="D149" s="1143"/>
      <c r="E149" s="1143"/>
      <c r="F149" s="1143"/>
      <c r="G149" s="1151" t="s">
        <v>195</v>
      </c>
      <c r="H149" s="1151"/>
      <c r="I149" s="1151"/>
      <c r="J149" s="210"/>
      <c r="K149" s="14"/>
      <c r="L149" s="209"/>
      <c r="M149" s="15"/>
      <c r="N149" s="11"/>
      <c r="O149" s="11"/>
      <c r="P149" s="1146"/>
      <c r="Q149" s="11"/>
      <c r="R149" s="314"/>
      <c r="S149" s="373"/>
      <c r="T149" s="332"/>
      <c r="U149" s="429"/>
      <c r="V149" s="195"/>
    </row>
    <row r="150" spans="1:22" s="174" customFormat="1" ht="15.6" customHeight="1" x14ac:dyDescent="0.25">
      <c r="A150" s="195"/>
      <c r="B150" s="8" t="s">
        <v>115</v>
      </c>
      <c r="C150" s="262"/>
      <c r="D150" s="262"/>
      <c r="E150" s="262"/>
      <c r="F150" s="262"/>
      <c r="G150" s="1151" t="s">
        <v>11</v>
      </c>
      <c r="H150" s="1151"/>
      <c r="I150" s="1151"/>
      <c r="J150" s="209"/>
      <c r="K150" s="14"/>
      <c r="L150" s="210"/>
      <c r="M150" s="15"/>
      <c r="N150" s="14" t="str">
        <f>IF(SUM(N143:N149)=0,"",SUM(N143:N149))</f>
        <v/>
      </c>
      <c r="O150" s="14"/>
      <c r="P150" s="1146"/>
      <c r="Q150" s="11"/>
      <c r="R150" s="314"/>
      <c r="S150" s="373"/>
      <c r="T150" s="332"/>
      <c r="U150" s="429"/>
      <c r="V150" s="195"/>
    </row>
    <row r="151" spans="1:22" s="174" customFormat="1" ht="15.6" customHeight="1" x14ac:dyDescent="0.25">
      <c r="A151" s="195"/>
      <c r="B151" s="1064" t="s">
        <v>118</v>
      </c>
      <c r="C151" s="1064"/>
      <c r="D151" s="1064"/>
      <c r="E151" s="1064"/>
      <c r="F151" s="1064"/>
      <c r="G151" s="1151" t="s">
        <v>12</v>
      </c>
      <c r="H151" s="1151"/>
      <c r="I151" s="1151"/>
      <c r="J151" s="319" t="str">
        <f>IF(SUM(J144:J150)=0,"",SUM(J144:J150))</f>
        <v/>
      </c>
      <c r="K151" s="14"/>
      <c r="L151" s="319" t="str">
        <f>IF(SUM(L144:L150)=0,"",SUM(L144:L150))</f>
        <v/>
      </c>
      <c r="M151" s="15"/>
      <c r="N151" s="11"/>
      <c r="O151" s="11"/>
      <c r="P151" s="1146"/>
      <c r="Q151" s="11"/>
      <c r="R151" s="314"/>
      <c r="S151" s="373"/>
      <c r="T151" s="332"/>
      <c r="U151" s="429"/>
      <c r="V151" s="195"/>
    </row>
    <row r="152" spans="1:22" s="174" customFormat="1" ht="15.6" customHeight="1" x14ac:dyDescent="0.25">
      <c r="A152" s="195"/>
      <c r="B152" s="1064" t="s">
        <v>88</v>
      </c>
      <c r="C152" s="1064"/>
      <c r="D152" s="1064"/>
      <c r="E152" s="1064"/>
      <c r="F152" s="1064"/>
      <c r="G152" s="1151" t="s">
        <v>13</v>
      </c>
      <c r="H152" s="1151"/>
      <c r="I152" s="1151"/>
      <c r="J152" s="320"/>
      <c r="K152" s="346"/>
      <c r="L152" s="320"/>
      <c r="M152" s="15"/>
      <c r="N152" s="21" t="s">
        <v>109</v>
      </c>
      <c r="O152" s="21"/>
      <c r="P152" s="1146"/>
      <c r="Q152" s="9"/>
      <c r="R152" s="21" t="s">
        <v>111</v>
      </c>
      <c r="S152" s="373"/>
      <c r="T152" s="332"/>
      <c r="U152" s="429"/>
      <c r="V152" s="195"/>
    </row>
    <row r="153" spans="1:22" s="174" customFormat="1" ht="15.6" customHeight="1" thickBot="1" x14ac:dyDescent="0.3">
      <c r="A153" s="195"/>
      <c r="B153" s="1064" t="s">
        <v>25</v>
      </c>
      <c r="C153" s="1064"/>
      <c r="D153" s="1064"/>
      <c r="E153" s="1064"/>
      <c r="F153" s="1064"/>
      <c r="G153" s="1151" t="s">
        <v>12</v>
      </c>
      <c r="H153" s="1151"/>
      <c r="I153" s="1151"/>
      <c r="J153" s="321" t="str">
        <f>IF(J151="","",J151*J152)</f>
        <v/>
      </c>
      <c r="K153" s="370"/>
      <c r="L153" s="321" t="str">
        <f>IF(L151="","",L151*L152)</f>
        <v/>
      </c>
      <c r="M153" s="15"/>
      <c r="N153" s="11" t="s">
        <v>110</v>
      </c>
      <c r="O153" s="11"/>
      <c r="P153" s="1147"/>
      <c r="Q153" s="9"/>
      <c r="R153" s="271" t="s">
        <v>68</v>
      </c>
      <c r="S153" s="373"/>
      <c r="T153" s="332"/>
      <c r="U153" s="429"/>
      <c r="V153" s="195"/>
    </row>
    <row r="154" spans="1:22" s="174" customFormat="1" ht="15.6" customHeight="1" thickBot="1" x14ac:dyDescent="0.3">
      <c r="A154" s="195"/>
      <c r="B154" s="1064" t="s">
        <v>1</v>
      </c>
      <c r="C154" s="1064"/>
      <c r="D154" s="1064"/>
      <c r="E154" s="1064"/>
      <c r="F154" s="1064"/>
      <c r="G154" s="1064"/>
      <c r="H154" s="1064"/>
      <c r="I154" s="262"/>
      <c r="J154" s="318" t="str">
        <f>IF(SUM(J140,J153)=0,"",(SUM(J140,J153)))</f>
        <v/>
      </c>
      <c r="K154" s="14"/>
      <c r="L154" s="318" t="str">
        <f>IF(SUM(L140,L153)=0,"",(SUM(L140,L153)))</f>
        <v/>
      </c>
      <c r="M154" s="15"/>
      <c r="N154" s="288" t="str">
        <f>IF(AND(L154="",J154=""),"",IF(J154="","",IF(J154&lt;L154,12,IF(L154="",12,24))))</f>
        <v/>
      </c>
      <c r="O154" s="9"/>
      <c r="P154" s="563"/>
      <c r="Q154" s="11"/>
      <c r="R154" s="293" t="str">
        <f>IF(N154="","",IF(P154="x","",IF(N154=12,J154/12,(J154+L154)/24)))</f>
        <v/>
      </c>
      <c r="S154" s="373"/>
      <c r="T154" s="332"/>
      <c r="U154" s="429"/>
      <c r="V154" s="195"/>
    </row>
    <row r="155" spans="1:22" s="174" customFormat="1" ht="15.6" customHeight="1" thickTop="1" x14ac:dyDescent="0.25">
      <c r="A155" s="195"/>
      <c r="B155" s="8"/>
      <c r="C155" s="262"/>
      <c r="D155" s="262"/>
      <c r="E155" s="262"/>
      <c r="F155" s="262"/>
      <c r="G155" s="1159" t="s">
        <v>125</v>
      </c>
      <c r="H155" s="1159"/>
      <c r="I155" s="1159"/>
      <c r="J155" s="1159"/>
      <c r="K155" s="1159"/>
      <c r="L155" s="1159"/>
      <c r="M155" s="1159"/>
      <c r="N155" s="1159"/>
      <c r="O155" s="1159"/>
      <c r="P155" s="1159"/>
      <c r="Q155" s="1159"/>
      <c r="R155" s="1159"/>
      <c r="S155" s="373"/>
      <c r="T155" s="332"/>
      <c r="U155" s="429"/>
      <c r="V155" s="195"/>
    </row>
    <row r="156" spans="1:22" s="174" customFormat="1" ht="4.9000000000000004" customHeight="1" x14ac:dyDescent="0.25">
      <c r="A156" s="195"/>
      <c r="B156" s="535"/>
      <c r="C156" s="541"/>
      <c r="D156" s="541"/>
      <c r="E156" s="541"/>
      <c r="F156" s="541"/>
      <c r="G156" s="541"/>
      <c r="H156" s="541"/>
      <c r="I156" s="541"/>
      <c r="J156" s="541"/>
      <c r="K156" s="541"/>
      <c r="L156" s="541"/>
      <c r="M156" s="544"/>
      <c r="N156" s="538"/>
      <c r="O156" s="538"/>
      <c r="P156" s="538"/>
      <c r="Q156" s="538"/>
      <c r="R156" s="545"/>
      <c r="S156" s="373"/>
      <c r="T156" s="332"/>
      <c r="U156" s="429"/>
      <c r="V156" s="195"/>
    </row>
    <row r="157" spans="1:22" s="174" customFormat="1" ht="16.149999999999999" customHeight="1" x14ac:dyDescent="0.25">
      <c r="A157" s="195"/>
      <c r="B157" s="5" t="s">
        <v>34</v>
      </c>
      <c r="C157" s="1064" t="s">
        <v>74</v>
      </c>
      <c r="D157" s="1064"/>
      <c r="E157" s="1064"/>
      <c r="F157" s="1064"/>
      <c r="G157" s="1064"/>
      <c r="H157" s="1064"/>
      <c r="I157" s="1064"/>
      <c r="J157" s="312"/>
      <c r="K157" s="316"/>
      <c r="L157" s="312"/>
      <c r="M157" s="311"/>
      <c r="N157" s="287"/>
      <c r="O157" s="287"/>
      <c r="P157" s="287"/>
      <c r="Q157" s="287"/>
      <c r="R157" s="331"/>
      <c r="S157" s="373"/>
      <c r="T157" s="332"/>
      <c r="U157" s="429"/>
      <c r="V157" s="195"/>
    </row>
    <row r="158" spans="1:22" s="174" customFormat="1" ht="16.899999999999999" customHeight="1" x14ac:dyDescent="0.25">
      <c r="A158" s="195"/>
      <c r="B158" s="1065"/>
      <c r="C158" s="1065"/>
      <c r="D158" s="1065"/>
      <c r="E158" s="1065"/>
      <c r="F158" s="1065"/>
      <c r="G158" s="1065"/>
      <c r="H158" s="1065"/>
      <c r="I158" s="1065"/>
      <c r="J158" s="1065"/>
      <c r="K158" s="1065"/>
      <c r="L158" s="1065"/>
      <c r="M158" s="1065"/>
      <c r="N158" s="1065"/>
      <c r="O158" s="1065"/>
      <c r="P158" s="1065"/>
      <c r="Q158" s="1065"/>
      <c r="R158" s="1065"/>
      <c r="S158" s="373"/>
      <c r="T158" s="332"/>
      <c r="U158" s="429"/>
      <c r="V158" s="195"/>
    </row>
    <row r="159" spans="1:22" s="174" customFormat="1" ht="33" customHeight="1" x14ac:dyDescent="0.25">
      <c r="A159" s="195"/>
      <c r="B159" s="1065"/>
      <c r="C159" s="1065"/>
      <c r="D159" s="1065"/>
      <c r="E159" s="1065"/>
      <c r="F159" s="1065"/>
      <c r="G159" s="1065"/>
      <c r="H159" s="1065"/>
      <c r="I159" s="1065"/>
      <c r="J159" s="1065"/>
      <c r="K159" s="1065"/>
      <c r="L159" s="1065"/>
      <c r="M159" s="1065"/>
      <c r="N159" s="1065"/>
      <c r="O159" s="1065"/>
      <c r="P159" s="1065"/>
      <c r="Q159" s="1065"/>
      <c r="R159" s="1065"/>
      <c r="S159" s="373"/>
      <c r="T159" s="332"/>
      <c r="U159" s="429"/>
      <c r="V159" s="195"/>
    </row>
    <row r="160" spans="1:22" s="195" customFormat="1" ht="4.1500000000000004" customHeight="1" x14ac:dyDescent="0.25">
      <c r="J160" s="290"/>
      <c r="K160" s="290"/>
      <c r="R160" s="443"/>
      <c r="S160" s="289"/>
      <c r="T160" s="332"/>
      <c r="U160" s="429"/>
    </row>
    <row r="161" spans="1:22" ht="16.899999999999999" customHeight="1" x14ac:dyDescent="0.25">
      <c r="B161" s="330" t="s">
        <v>205</v>
      </c>
      <c r="C161" s="1154"/>
      <c r="D161" s="1154"/>
      <c r="E161" s="1154"/>
      <c r="F161" s="1154"/>
      <c r="G161" s="1154"/>
      <c r="H161" s="1154"/>
      <c r="I161" s="1154"/>
      <c r="J161" s="1154"/>
      <c r="K161" s="1154"/>
      <c r="L161" s="295"/>
      <c r="M161" s="295"/>
      <c r="N161" s="295"/>
      <c r="O161" s="295"/>
      <c r="P161" s="295"/>
      <c r="Q161" s="295"/>
      <c r="R161" s="295"/>
    </row>
    <row r="162" spans="1:22" ht="16.149999999999999" customHeight="1" x14ac:dyDescent="0.25">
      <c r="B162" s="330" t="s">
        <v>3</v>
      </c>
      <c r="C162" s="1155"/>
      <c r="D162" s="1155"/>
      <c r="E162" s="1155"/>
      <c r="F162" s="1155"/>
      <c r="G162" s="1155"/>
      <c r="H162" s="16"/>
      <c r="I162" s="296" t="s">
        <v>103</v>
      </c>
      <c r="J162" s="371">
        <f>Input!$C$9</f>
        <v>2023</v>
      </c>
      <c r="K162" s="296" t="s">
        <v>103</v>
      </c>
      <c r="L162" s="6">
        <f>J162-1</f>
        <v>2022</v>
      </c>
      <c r="M162" s="4"/>
      <c r="P162" s="175"/>
      <c r="Q162" s="175"/>
      <c r="S162" s="374"/>
    </row>
    <row r="163" spans="1:22" ht="6" customHeight="1" x14ac:dyDescent="0.25">
      <c r="B163" s="175"/>
      <c r="C163" s="175"/>
      <c r="D163" s="175"/>
      <c r="E163" s="175"/>
      <c r="F163" s="175"/>
      <c r="G163" s="175"/>
      <c r="H163" s="175"/>
      <c r="I163" s="4"/>
      <c r="J163" s="4"/>
      <c r="K163" s="4"/>
      <c r="L163" s="4"/>
      <c r="M163" s="4"/>
      <c r="N163" s="175"/>
      <c r="O163" s="175"/>
      <c r="P163" s="175"/>
      <c r="Q163" s="175"/>
      <c r="R163" s="175"/>
      <c r="S163" s="374"/>
    </row>
    <row r="164" spans="1:22" ht="15" customHeight="1" x14ac:dyDescent="0.25">
      <c r="B164" s="1143" t="s">
        <v>221</v>
      </c>
      <c r="C164" s="1143"/>
      <c r="D164" s="1143"/>
      <c r="E164" s="1143"/>
      <c r="F164" s="1143"/>
      <c r="G164" s="1151" t="s">
        <v>9</v>
      </c>
      <c r="H164" s="1151"/>
      <c r="I164" s="1151"/>
      <c r="J164" s="209"/>
      <c r="K164" s="308"/>
      <c r="L164" s="209"/>
      <c r="M164" s="279"/>
      <c r="N164" s="9"/>
      <c r="O164" s="9"/>
      <c r="P164" s="9"/>
      <c r="Q164" s="9"/>
      <c r="R164" s="314"/>
      <c r="S164" s="375"/>
    </row>
    <row r="165" spans="1:22" s="174" customFormat="1" ht="15" x14ac:dyDescent="0.25">
      <c r="A165" s="195"/>
      <c r="B165" s="1143" t="s">
        <v>226</v>
      </c>
      <c r="C165" s="1143"/>
      <c r="D165" s="1143"/>
      <c r="E165" s="261"/>
      <c r="F165" s="261"/>
      <c r="G165" s="1151" t="s">
        <v>11</v>
      </c>
      <c r="H165" s="1151"/>
      <c r="I165" s="1151"/>
      <c r="J165" s="210"/>
      <c r="K165" s="308"/>
      <c r="L165" s="210"/>
      <c r="M165" s="279"/>
      <c r="N165" s="9"/>
      <c r="O165" s="9"/>
      <c r="P165" s="9"/>
      <c r="Q165" s="9"/>
      <c r="R165" s="314"/>
      <c r="S165" s="375"/>
      <c r="T165" s="332"/>
      <c r="U165" s="429"/>
      <c r="V165" s="195"/>
    </row>
    <row r="166" spans="1:22" s="174" customFormat="1" ht="15" x14ac:dyDescent="0.25">
      <c r="A166" s="195"/>
      <c r="B166" s="1143" t="s">
        <v>227</v>
      </c>
      <c r="C166" s="1143"/>
      <c r="D166" s="1143"/>
      <c r="E166" s="261"/>
      <c r="F166" s="261"/>
      <c r="G166" s="1151" t="s">
        <v>11</v>
      </c>
      <c r="H166" s="1151"/>
      <c r="I166" s="1151"/>
      <c r="J166" s="210"/>
      <c r="K166" s="308"/>
      <c r="L166" s="210"/>
      <c r="M166" s="279"/>
      <c r="N166" s="9"/>
      <c r="O166" s="9"/>
      <c r="P166" s="9"/>
      <c r="Q166" s="9"/>
      <c r="R166" s="314"/>
      <c r="S166" s="375"/>
      <c r="T166" s="332"/>
      <c r="U166" s="429"/>
      <c r="V166" s="195"/>
    </row>
    <row r="167" spans="1:22" s="174" customFormat="1" ht="15" x14ac:dyDescent="0.25">
      <c r="A167" s="195"/>
      <c r="B167" s="1143" t="s">
        <v>217</v>
      </c>
      <c r="C167" s="1143"/>
      <c r="D167" s="1143"/>
      <c r="E167" s="261"/>
      <c r="F167" s="261"/>
      <c r="G167" s="1151" t="s">
        <v>11</v>
      </c>
      <c r="H167" s="1151"/>
      <c r="I167" s="1151"/>
      <c r="J167" s="210"/>
      <c r="K167" s="308"/>
      <c r="L167" s="210"/>
      <c r="M167" s="279"/>
      <c r="N167" s="9"/>
      <c r="O167" s="9"/>
      <c r="P167" s="9"/>
      <c r="Q167" s="9"/>
      <c r="R167" s="314"/>
      <c r="S167" s="375"/>
      <c r="T167" s="332"/>
      <c r="U167" s="429"/>
      <c r="V167" s="195"/>
    </row>
    <row r="168" spans="1:22" s="174" customFormat="1" x14ac:dyDescent="0.25">
      <c r="A168" s="195"/>
      <c r="B168" s="1143" t="s">
        <v>225</v>
      </c>
      <c r="C168" s="1143"/>
      <c r="D168" s="1143"/>
      <c r="E168" s="1143"/>
      <c r="F168" s="1143"/>
      <c r="G168" s="1151" t="s">
        <v>194</v>
      </c>
      <c r="H168" s="1151"/>
      <c r="I168" s="1151"/>
      <c r="J168" s="210"/>
      <c r="K168" s="308"/>
      <c r="L168" s="210"/>
      <c r="M168" s="279"/>
      <c r="N168" s="9"/>
      <c r="O168" s="9"/>
      <c r="P168" s="9"/>
      <c r="Q168" s="9"/>
      <c r="R168" s="314"/>
      <c r="S168" s="376"/>
      <c r="T168" s="332"/>
      <c r="U168" s="429"/>
      <c r="V168" s="195"/>
    </row>
    <row r="169" spans="1:22" s="302" customFormat="1" ht="16.899999999999999" customHeight="1" x14ac:dyDescent="0.25">
      <c r="A169" s="195"/>
      <c r="B169" s="1143" t="s">
        <v>224</v>
      </c>
      <c r="C169" s="1143"/>
      <c r="D169" s="1143"/>
      <c r="E169" s="1143"/>
      <c r="F169" s="1143"/>
      <c r="G169" s="1151" t="s">
        <v>194</v>
      </c>
      <c r="H169" s="1151"/>
      <c r="I169" s="1151"/>
      <c r="J169" s="210"/>
      <c r="K169" s="308"/>
      <c r="L169" s="210"/>
      <c r="M169" s="279"/>
      <c r="N169" s="177"/>
      <c r="O169" s="177"/>
      <c r="P169" s="9"/>
      <c r="Q169" s="9"/>
      <c r="R169" s="177"/>
      <c r="S169" s="373"/>
      <c r="T169" s="332"/>
      <c r="U169" s="429"/>
      <c r="V169" s="195"/>
    </row>
    <row r="170" spans="1:22" s="174" customFormat="1" ht="17.45" customHeight="1" x14ac:dyDescent="0.25">
      <c r="A170" s="195"/>
      <c r="B170" s="1143" t="s">
        <v>115</v>
      </c>
      <c r="C170" s="1143"/>
      <c r="D170" s="1143"/>
      <c r="E170" s="1143"/>
      <c r="F170" s="1143"/>
      <c r="G170" s="1151" t="s">
        <v>11</v>
      </c>
      <c r="H170" s="1151"/>
      <c r="I170" s="1151"/>
      <c r="J170" s="210"/>
      <c r="K170" s="308"/>
      <c r="L170" s="210"/>
      <c r="M170" s="279"/>
      <c r="N170" s="9"/>
      <c r="O170" s="9"/>
      <c r="P170" s="9"/>
      <c r="Q170" s="9"/>
      <c r="R170" s="271"/>
      <c r="S170" s="376"/>
      <c r="T170" s="332"/>
      <c r="U170" s="429"/>
      <c r="V170" s="195"/>
    </row>
    <row r="171" spans="1:22" s="174" customFormat="1" ht="15.6" customHeight="1" thickBot="1" x14ac:dyDescent="0.3">
      <c r="A171" s="195"/>
      <c r="B171" s="8"/>
      <c r="C171" s="1064" t="s">
        <v>114</v>
      </c>
      <c r="D171" s="1064"/>
      <c r="E171" s="1064"/>
      <c r="F171" s="1064"/>
      <c r="G171" s="1064"/>
      <c r="H171" s="1064"/>
      <c r="I171" s="262"/>
      <c r="J171" s="318" t="str">
        <f>IF(SUM(J164:J170)=0,"",SUM(J164:J170))</f>
        <v/>
      </c>
      <c r="K171" s="14"/>
      <c r="L171" s="318" t="str">
        <f>IF(SUM(L164:L170)=0,"",SUM(L164:L170))</f>
        <v/>
      </c>
      <c r="M171" s="15"/>
      <c r="N171" s="11"/>
      <c r="O171" s="11"/>
      <c r="P171" s="11"/>
      <c r="Q171" s="11"/>
      <c r="R171" s="314"/>
      <c r="S171" s="373"/>
      <c r="T171" s="332"/>
      <c r="U171" s="429"/>
      <c r="V171" s="195"/>
    </row>
    <row r="172" spans="1:22" s="174" customFormat="1" ht="15.6" customHeight="1" thickTop="1" x14ac:dyDescent="0.25">
      <c r="A172" s="195"/>
      <c r="B172" s="1143" t="s">
        <v>278</v>
      </c>
      <c r="C172" s="1143"/>
      <c r="D172" s="1143"/>
      <c r="E172" s="1143"/>
      <c r="F172" s="1143"/>
      <c r="G172" s="1143"/>
      <c r="H172" s="1143"/>
      <c r="I172" s="1143"/>
      <c r="J172" s="1143"/>
      <c r="K172" s="1143"/>
      <c r="L172" s="1143"/>
      <c r="M172" s="15"/>
      <c r="N172" s="11"/>
      <c r="O172" s="11"/>
      <c r="P172" s="11"/>
      <c r="Q172" s="11"/>
      <c r="R172" s="314"/>
      <c r="S172" s="373"/>
      <c r="T172" s="332"/>
      <c r="U172" s="429"/>
      <c r="V172" s="195"/>
    </row>
    <row r="173" spans="1:22" ht="13.15" customHeight="1" x14ac:dyDescent="0.25">
      <c r="B173" s="1160" t="s">
        <v>87</v>
      </c>
      <c r="C173" s="1131"/>
      <c r="D173" s="274"/>
      <c r="E173" s="1160"/>
      <c r="F173" s="1160"/>
      <c r="G173" s="1160"/>
      <c r="H173" s="1160"/>
      <c r="I173" s="1160" t="s">
        <v>137</v>
      </c>
      <c r="J173" s="1160"/>
      <c r="K173" s="1160"/>
      <c r="L173" s="1160"/>
      <c r="M173" s="274"/>
      <c r="N173" s="1160" t="s">
        <v>116</v>
      </c>
      <c r="O173" s="1160"/>
      <c r="P173" s="1160"/>
      <c r="Q173" s="1160"/>
      <c r="R173" s="1160"/>
      <c r="S173" s="317"/>
      <c r="U173" s="195"/>
    </row>
    <row r="174" spans="1:22" ht="12" customHeight="1" x14ac:dyDescent="0.25">
      <c r="B174" s="1131"/>
      <c r="C174" s="1131"/>
      <c r="D174" s="315"/>
      <c r="E174" s="1160"/>
      <c r="F174" s="1160"/>
      <c r="G174" s="1160"/>
      <c r="H174" s="1160"/>
      <c r="I174" s="1160"/>
      <c r="J174" s="1160"/>
      <c r="K174" s="1160"/>
      <c r="L174" s="1160"/>
      <c r="M174" s="274"/>
      <c r="N174" s="1160"/>
      <c r="O174" s="1160"/>
      <c r="P174" s="1160"/>
      <c r="Q174" s="1160"/>
      <c r="R174" s="1160"/>
      <c r="S174" s="317"/>
      <c r="U174" s="195"/>
    </row>
    <row r="175" spans="1:22" s="174" customFormat="1" ht="15.6" customHeight="1" x14ac:dyDescent="0.25">
      <c r="A175" s="195"/>
      <c r="B175" s="1143" t="s">
        <v>229</v>
      </c>
      <c r="C175" s="1143"/>
      <c r="D175" s="1143"/>
      <c r="E175" s="1143"/>
      <c r="F175" s="1143"/>
      <c r="G175" s="1151" t="s">
        <v>11</v>
      </c>
      <c r="H175" s="1151"/>
      <c r="I175" s="1151"/>
      <c r="J175" s="210"/>
      <c r="K175" s="14"/>
      <c r="L175" s="210"/>
      <c r="M175" s="15"/>
      <c r="N175" s="11"/>
      <c r="O175" s="11"/>
      <c r="P175" s="11"/>
      <c r="Q175" s="11"/>
      <c r="R175" s="314"/>
      <c r="S175" s="373"/>
      <c r="T175" s="332"/>
      <c r="U175" s="429"/>
      <c r="V175" s="195"/>
    </row>
    <row r="176" spans="1:22" s="174" customFormat="1" ht="15.6" customHeight="1" x14ac:dyDescent="0.25">
      <c r="A176" s="195"/>
      <c r="B176" s="1143" t="s">
        <v>199</v>
      </c>
      <c r="C176" s="1143"/>
      <c r="D176" s="1143"/>
      <c r="E176" s="1143"/>
      <c r="F176" s="1143"/>
      <c r="G176" s="1151" t="s">
        <v>194</v>
      </c>
      <c r="H176" s="1151"/>
      <c r="I176" s="1151"/>
      <c r="J176" s="210"/>
      <c r="K176" s="14"/>
      <c r="L176" s="210"/>
      <c r="M176" s="15"/>
      <c r="N176" s="1143"/>
      <c r="O176" s="1143"/>
      <c r="P176" s="1143"/>
      <c r="Q176" s="1143"/>
      <c r="R176" s="1143"/>
      <c r="S176" s="373"/>
      <c r="T176" s="332"/>
      <c r="U176" s="429"/>
      <c r="V176" s="195"/>
    </row>
    <row r="177" spans="1:22" s="174" customFormat="1" ht="15.6" customHeight="1" x14ac:dyDescent="0.25">
      <c r="A177" s="195"/>
      <c r="B177" s="1143" t="s">
        <v>200</v>
      </c>
      <c r="C177" s="1143"/>
      <c r="D177" s="1143"/>
      <c r="E177" s="1143"/>
      <c r="F177" s="1143"/>
      <c r="G177" s="1151" t="s">
        <v>194</v>
      </c>
      <c r="H177" s="1151"/>
      <c r="I177" s="1151"/>
      <c r="J177" s="210"/>
      <c r="K177" s="14"/>
      <c r="L177" s="210"/>
      <c r="M177" s="15"/>
      <c r="N177" s="11"/>
      <c r="O177" s="11"/>
      <c r="P177" s="11"/>
      <c r="Q177" s="11"/>
      <c r="R177" s="314"/>
      <c r="S177" s="373"/>
      <c r="T177" s="332"/>
      <c r="U177" s="429"/>
      <c r="V177" s="195"/>
    </row>
    <row r="178" spans="1:22" s="174" customFormat="1" ht="15.6" customHeight="1" x14ac:dyDescent="0.25">
      <c r="A178" s="195"/>
      <c r="B178" s="1143" t="s">
        <v>230</v>
      </c>
      <c r="C178" s="1143"/>
      <c r="D178" s="1143"/>
      <c r="E178" s="1143"/>
      <c r="F178" s="1143"/>
      <c r="G178" s="1151" t="s">
        <v>194</v>
      </c>
      <c r="H178" s="1151"/>
      <c r="I178" s="1151"/>
      <c r="J178" s="210"/>
      <c r="K178" s="14"/>
      <c r="L178" s="210"/>
      <c r="M178" s="15"/>
      <c r="N178" s="11"/>
      <c r="O178" s="11"/>
      <c r="P178" s="1146" t="s">
        <v>265</v>
      </c>
      <c r="Q178" s="11"/>
      <c r="R178" s="314"/>
      <c r="S178" s="373"/>
      <c r="T178" s="332"/>
      <c r="U178" s="429"/>
      <c r="V178" s="195"/>
    </row>
    <row r="179" spans="1:22" s="174" customFormat="1" ht="15.6" customHeight="1" x14ac:dyDescent="0.25">
      <c r="A179" s="195"/>
      <c r="B179" s="1143" t="s">
        <v>203</v>
      </c>
      <c r="C179" s="1143"/>
      <c r="D179" s="1143"/>
      <c r="E179" s="1143"/>
      <c r="F179" s="1143"/>
      <c r="G179" s="1151" t="s">
        <v>195</v>
      </c>
      <c r="H179" s="1151"/>
      <c r="I179" s="1151"/>
      <c r="J179" s="210"/>
      <c r="K179" s="14"/>
      <c r="L179" s="210"/>
      <c r="M179" s="15"/>
      <c r="N179" s="11"/>
      <c r="O179" s="11"/>
      <c r="P179" s="1146"/>
      <c r="Q179" s="11"/>
      <c r="R179" s="314"/>
      <c r="S179" s="373"/>
      <c r="T179" s="332"/>
      <c r="U179" s="429"/>
      <c r="V179" s="195"/>
    </row>
    <row r="180" spans="1:22" s="174" customFormat="1" ht="15.6" customHeight="1" x14ac:dyDescent="0.25">
      <c r="A180" s="195"/>
      <c r="B180" s="1143" t="s">
        <v>231</v>
      </c>
      <c r="C180" s="1143"/>
      <c r="D180" s="1143"/>
      <c r="E180" s="1143"/>
      <c r="F180" s="1143"/>
      <c r="G180" s="1151" t="s">
        <v>195</v>
      </c>
      <c r="H180" s="1151"/>
      <c r="I180" s="1151"/>
      <c r="J180" s="210"/>
      <c r="K180" s="14"/>
      <c r="L180" s="209"/>
      <c r="M180" s="15"/>
      <c r="N180" s="11"/>
      <c r="O180" s="11"/>
      <c r="P180" s="1146"/>
      <c r="Q180" s="11"/>
      <c r="R180" s="314"/>
      <c r="S180" s="373"/>
      <c r="T180" s="332"/>
      <c r="U180" s="429"/>
      <c r="V180" s="195"/>
    </row>
    <row r="181" spans="1:22" s="174" customFormat="1" ht="15.6" customHeight="1" x14ac:dyDescent="0.25">
      <c r="A181" s="195"/>
      <c r="B181" s="8" t="s">
        <v>115</v>
      </c>
      <c r="C181" s="262"/>
      <c r="D181" s="262"/>
      <c r="E181" s="262"/>
      <c r="F181" s="262"/>
      <c r="G181" s="1151" t="s">
        <v>11</v>
      </c>
      <c r="H181" s="1151"/>
      <c r="I181" s="1151"/>
      <c r="J181" s="209"/>
      <c r="K181" s="14"/>
      <c r="L181" s="210"/>
      <c r="M181" s="15"/>
      <c r="N181" s="14" t="str">
        <f>IF(SUM(N174:N180)=0,"",SUM(N174:N180))</f>
        <v/>
      </c>
      <c r="O181" s="14"/>
      <c r="P181" s="1146"/>
      <c r="Q181" s="11"/>
      <c r="R181" s="314"/>
      <c r="S181" s="373"/>
      <c r="T181" s="332"/>
      <c r="U181" s="429"/>
      <c r="V181" s="195"/>
    </row>
    <row r="182" spans="1:22" s="174" customFormat="1" ht="15.6" customHeight="1" x14ac:dyDescent="0.25">
      <c r="A182" s="195"/>
      <c r="B182" s="1064" t="s">
        <v>118</v>
      </c>
      <c r="C182" s="1064"/>
      <c r="D182" s="1064"/>
      <c r="E182" s="1064"/>
      <c r="F182" s="1064"/>
      <c r="G182" s="1151" t="s">
        <v>12</v>
      </c>
      <c r="H182" s="1151"/>
      <c r="I182" s="1151"/>
      <c r="J182" s="319" t="str">
        <f>IF(SUM(J175:J181)=0,"",SUM(J175:J181))</f>
        <v/>
      </c>
      <c r="K182" s="14"/>
      <c r="L182" s="319" t="str">
        <f>IF(SUM(L175:L181)=0,"",SUM(L175:L181))</f>
        <v/>
      </c>
      <c r="M182" s="15"/>
      <c r="N182" s="11"/>
      <c r="O182" s="11"/>
      <c r="P182" s="1146"/>
      <c r="Q182" s="11"/>
      <c r="R182" s="314"/>
      <c r="S182" s="373"/>
      <c r="T182" s="332"/>
      <c r="U182" s="429"/>
      <c r="V182" s="195"/>
    </row>
    <row r="183" spans="1:22" s="174" customFormat="1" ht="15.6" customHeight="1" x14ac:dyDescent="0.25">
      <c r="A183" s="195"/>
      <c r="B183" s="1064" t="s">
        <v>88</v>
      </c>
      <c r="C183" s="1064"/>
      <c r="D183" s="1064"/>
      <c r="E183" s="1064"/>
      <c r="F183" s="1064"/>
      <c r="G183" s="1151" t="s">
        <v>13</v>
      </c>
      <c r="H183" s="1151"/>
      <c r="I183" s="1151"/>
      <c r="J183" s="320"/>
      <c r="K183" s="346"/>
      <c r="L183" s="320"/>
      <c r="M183" s="15"/>
      <c r="N183" s="21" t="s">
        <v>109</v>
      </c>
      <c r="O183" s="21"/>
      <c r="P183" s="1146"/>
      <c r="Q183" s="9"/>
      <c r="R183" s="21" t="s">
        <v>111</v>
      </c>
      <c r="S183" s="373"/>
      <c r="T183" s="332"/>
      <c r="U183" s="429"/>
      <c r="V183" s="195"/>
    </row>
    <row r="184" spans="1:22" s="174" customFormat="1" ht="15.6" customHeight="1" thickBot="1" x14ac:dyDescent="0.3">
      <c r="A184" s="195"/>
      <c r="B184" s="1064" t="s">
        <v>25</v>
      </c>
      <c r="C184" s="1064"/>
      <c r="D184" s="1064"/>
      <c r="E184" s="1064"/>
      <c r="F184" s="1064"/>
      <c r="G184" s="1151" t="s">
        <v>12</v>
      </c>
      <c r="H184" s="1151"/>
      <c r="I184" s="1151"/>
      <c r="J184" s="321" t="str">
        <f>IF(J182="","",J182*J183)</f>
        <v/>
      </c>
      <c r="K184" s="370"/>
      <c r="L184" s="321" t="str">
        <f>IF(L182="","",L182*L183)</f>
        <v/>
      </c>
      <c r="M184" s="15"/>
      <c r="N184" s="11" t="s">
        <v>110</v>
      </c>
      <c r="O184" s="11"/>
      <c r="P184" s="1147"/>
      <c r="Q184" s="9"/>
      <c r="R184" s="271" t="s">
        <v>68</v>
      </c>
      <c r="S184" s="373"/>
      <c r="T184" s="332"/>
      <c r="U184" s="429"/>
      <c r="V184" s="195"/>
    </row>
    <row r="185" spans="1:22" s="174" customFormat="1" ht="15.6" customHeight="1" thickBot="1" x14ac:dyDescent="0.3">
      <c r="A185" s="195"/>
      <c r="B185" s="1064" t="s">
        <v>1</v>
      </c>
      <c r="C185" s="1064"/>
      <c r="D185" s="1064"/>
      <c r="E185" s="1064"/>
      <c r="F185" s="1064"/>
      <c r="G185" s="1064"/>
      <c r="H185" s="1064"/>
      <c r="I185" s="262"/>
      <c r="J185" s="318" t="str">
        <f>IF(SUM(J171,J184)=0,"",(SUM(J171,J184)))</f>
        <v/>
      </c>
      <c r="K185" s="14"/>
      <c r="L185" s="318" t="str">
        <f>IF(SUM(L171,L184)=0,"",(SUM(L171,L184)))</f>
        <v/>
      </c>
      <c r="M185" s="15"/>
      <c r="N185" s="288" t="str">
        <f>IF(AND(L185="",J185=""),"",IF(J185="","",IF(J185&lt;L185,12,IF(L185="",12,24))))</f>
        <v/>
      </c>
      <c r="O185" s="9"/>
      <c r="P185" s="563"/>
      <c r="Q185" s="11"/>
      <c r="R185" s="293" t="str">
        <f>IF(N185="","",IF(P185="x","",IF(N185=12,J185/12,(J185+L185)/24)))</f>
        <v/>
      </c>
      <c r="S185" s="373"/>
      <c r="T185" s="332"/>
      <c r="U185" s="429"/>
      <c r="V185" s="195"/>
    </row>
    <row r="186" spans="1:22" s="174" customFormat="1" ht="15.6" customHeight="1" thickTop="1" x14ac:dyDescent="0.25">
      <c r="A186" s="195"/>
      <c r="B186" s="8"/>
      <c r="C186" s="262"/>
      <c r="D186" s="262"/>
      <c r="E186" s="262"/>
      <c r="F186" s="262"/>
      <c r="G186" s="1159" t="s">
        <v>125</v>
      </c>
      <c r="H186" s="1159"/>
      <c r="I186" s="1159"/>
      <c r="J186" s="1159"/>
      <c r="K186" s="1159"/>
      <c r="L186" s="1159"/>
      <c r="M186" s="1159"/>
      <c r="N186" s="1159"/>
      <c r="O186" s="1159"/>
      <c r="P186" s="1159"/>
      <c r="Q186" s="1159"/>
      <c r="R186" s="1159"/>
      <c r="S186" s="373"/>
      <c r="T186" s="332"/>
      <c r="U186" s="429"/>
      <c r="V186" s="195"/>
    </row>
    <row r="187" spans="1:22" s="174" customFormat="1" ht="4.9000000000000004" customHeight="1" x14ac:dyDescent="0.25">
      <c r="A187" s="195"/>
      <c r="B187" s="535"/>
      <c r="C187" s="541"/>
      <c r="D187" s="541"/>
      <c r="E187" s="541"/>
      <c r="F187" s="541"/>
      <c r="G187" s="541"/>
      <c r="H187" s="541"/>
      <c r="I187" s="541"/>
      <c r="J187" s="541"/>
      <c r="K187" s="541"/>
      <c r="L187" s="541"/>
      <c r="M187" s="544"/>
      <c r="N187" s="538"/>
      <c r="O187" s="538"/>
      <c r="P187" s="538"/>
      <c r="Q187" s="538"/>
      <c r="R187" s="545"/>
      <c r="S187" s="373"/>
      <c r="T187" s="332"/>
      <c r="U187" s="429"/>
      <c r="V187" s="195"/>
    </row>
    <row r="188" spans="1:22" s="174" customFormat="1" ht="16.149999999999999" customHeight="1" x14ac:dyDescent="0.25">
      <c r="A188" s="195"/>
      <c r="B188" s="5" t="s">
        <v>34</v>
      </c>
      <c r="C188" s="1064" t="s">
        <v>74</v>
      </c>
      <c r="D188" s="1064"/>
      <c r="E188" s="1064"/>
      <c r="F188" s="1064"/>
      <c r="G188" s="1064"/>
      <c r="H188" s="1064"/>
      <c r="I188" s="1064"/>
      <c r="J188" s="312"/>
      <c r="K188" s="316"/>
      <c r="L188" s="312"/>
      <c r="M188" s="311"/>
      <c r="N188" s="287"/>
      <c r="O188" s="287"/>
      <c r="P188" s="287"/>
      <c r="Q188" s="287"/>
      <c r="R188" s="331"/>
      <c r="S188" s="373"/>
      <c r="T188" s="332"/>
      <c r="U188" s="429"/>
      <c r="V188" s="195"/>
    </row>
    <row r="189" spans="1:22" s="174" customFormat="1" ht="16.899999999999999" customHeight="1" x14ac:dyDescent="0.25">
      <c r="A189" s="195"/>
      <c r="B189" s="1065"/>
      <c r="C189" s="1065"/>
      <c r="D189" s="1065"/>
      <c r="E189" s="1065"/>
      <c r="F189" s="1065"/>
      <c r="G189" s="1065"/>
      <c r="H189" s="1065"/>
      <c r="I189" s="1065"/>
      <c r="J189" s="1065"/>
      <c r="K189" s="1065"/>
      <c r="L189" s="1065"/>
      <c r="M189" s="1065"/>
      <c r="N189" s="1065"/>
      <c r="O189" s="1065"/>
      <c r="P189" s="1065"/>
      <c r="Q189" s="1065"/>
      <c r="R189" s="1065"/>
      <c r="S189" s="373"/>
      <c r="T189" s="332"/>
      <c r="U189" s="429"/>
      <c r="V189" s="195"/>
    </row>
    <row r="190" spans="1:22" s="174" customFormat="1" ht="33" customHeight="1" x14ac:dyDescent="0.25">
      <c r="A190" s="195"/>
      <c r="B190" s="1065"/>
      <c r="C190" s="1065"/>
      <c r="D190" s="1065"/>
      <c r="E190" s="1065"/>
      <c r="F190" s="1065"/>
      <c r="G190" s="1065"/>
      <c r="H190" s="1065"/>
      <c r="I190" s="1065"/>
      <c r="J190" s="1065"/>
      <c r="K190" s="1065"/>
      <c r="L190" s="1065"/>
      <c r="M190" s="1065"/>
      <c r="N190" s="1065"/>
      <c r="O190" s="1065"/>
      <c r="P190" s="1065"/>
      <c r="Q190" s="1065"/>
      <c r="R190" s="1065"/>
      <c r="S190" s="373"/>
      <c r="T190" s="332"/>
      <c r="U190" s="429"/>
      <c r="V190" s="195"/>
    </row>
    <row r="191" spans="1:22" s="195" customFormat="1" ht="4.1500000000000004" customHeight="1" x14ac:dyDescent="0.25">
      <c r="J191" s="290"/>
      <c r="K191" s="290"/>
      <c r="R191" s="443"/>
      <c r="S191" s="289"/>
      <c r="T191" s="332"/>
      <c r="U191" s="429"/>
    </row>
    <row r="192" spans="1:22" ht="16.899999999999999" customHeight="1" x14ac:dyDescent="0.25">
      <c r="B192" s="330" t="s">
        <v>205</v>
      </c>
      <c r="C192" s="1154"/>
      <c r="D192" s="1154"/>
      <c r="E192" s="1154"/>
      <c r="F192" s="1154"/>
      <c r="G192" s="1154"/>
      <c r="H192" s="1154"/>
      <c r="I192" s="1154"/>
      <c r="J192" s="1154"/>
      <c r="K192" s="1154"/>
      <c r="L192" s="295"/>
      <c r="M192" s="295"/>
      <c r="N192" s="295"/>
      <c r="O192" s="295"/>
      <c r="P192" s="295"/>
      <c r="Q192" s="295"/>
      <c r="R192" s="295"/>
    </row>
    <row r="193" spans="1:22" ht="16.149999999999999" customHeight="1" x14ac:dyDescent="0.25">
      <c r="B193" s="330" t="s">
        <v>3</v>
      </c>
      <c r="C193" s="1155"/>
      <c r="D193" s="1155"/>
      <c r="E193" s="1155"/>
      <c r="F193" s="1155"/>
      <c r="G193" s="1155"/>
      <c r="H193" s="16"/>
      <c r="I193" s="296" t="s">
        <v>103</v>
      </c>
      <c r="J193" s="371">
        <f>Input!$C$9</f>
        <v>2023</v>
      </c>
      <c r="K193" s="296" t="s">
        <v>103</v>
      </c>
      <c r="L193" s="6">
        <f>J193-1</f>
        <v>2022</v>
      </c>
      <c r="M193" s="4"/>
      <c r="P193" s="175"/>
      <c r="Q193" s="175"/>
      <c r="S193" s="374"/>
    </row>
    <row r="194" spans="1:22" ht="6" customHeight="1" x14ac:dyDescent="0.25">
      <c r="B194" s="175"/>
      <c r="C194" s="175"/>
      <c r="D194" s="175"/>
      <c r="E194" s="175"/>
      <c r="F194" s="175"/>
      <c r="G194" s="175"/>
      <c r="H194" s="175"/>
      <c r="I194" s="4"/>
      <c r="J194" s="4"/>
      <c r="K194" s="4"/>
      <c r="L194" s="4"/>
      <c r="M194" s="4"/>
      <c r="N194" s="175"/>
      <c r="O194" s="175"/>
      <c r="P194" s="175"/>
      <c r="Q194" s="175"/>
      <c r="R194" s="175"/>
      <c r="S194" s="374"/>
    </row>
    <row r="195" spans="1:22" ht="15" customHeight="1" x14ac:dyDescent="0.25">
      <c r="B195" s="1143" t="s">
        <v>221</v>
      </c>
      <c r="C195" s="1143"/>
      <c r="D195" s="1143"/>
      <c r="E195" s="1143"/>
      <c r="F195" s="1143"/>
      <c r="G195" s="1151" t="s">
        <v>9</v>
      </c>
      <c r="H195" s="1151"/>
      <c r="I195" s="1151"/>
      <c r="J195" s="209"/>
      <c r="K195" s="308"/>
      <c r="L195" s="209"/>
      <c r="M195" s="279"/>
      <c r="N195" s="9"/>
      <c r="O195" s="9"/>
      <c r="P195" s="9"/>
      <c r="Q195" s="9"/>
      <c r="R195" s="314"/>
      <c r="S195" s="375"/>
    </row>
    <row r="196" spans="1:22" s="174" customFormat="1" ht="15" x14ac:dyDescent="0.25">
      <c r="A196" s="195"/>
      <c r="B196" s="1143" t="s">
        <v>226</v>
      </c>
      <c r="C196" s="1143"/>
      <c r="D196" s="1143"/>
      <c r="E196" s="261"/>
      <c r="F196" s="261"/>
      <c r="G196" s="1151" t="s">
        <v>11</v>
      </c>
      <c r="H196" s="1151"/>
      <c r="I196" s="1151"/>
      <c r="J196" s="210"/>
      <c r="K196" s="308"/>
      <c r="L196" s="210"/>
      <c r="M196" s="279"/>
      <c r="N196" s="9"/>
      <c r="O196" s="9"/>
      <c r="P196" s="9"/>
      <c r="Q196" s="9"/>
      <c r="R196" s="314"/>
      <c r="S196" s="375"/>
      <c r="T196" s="332"/>
      <c r="U196" s="429"/>
      <c r="V196" s="195"/>
    </row>
    <row r="197" spans="1:22" s="174" customFormat="1" ht="15" x14ac:dyDescent="0.25">
      <c r="A197" s="195"/>
      <c r="B197" s="1143" t="s">
        <v>227</v>
      </c>
      <c r="C197" s="1143"/>
      <c r="D197" s="1143"/>
      <c r="E197" s="261"/>
      <c r="F197" s="261"/>
      <c r="G197" s="1151" t="s">
        <v>11</v>
      </c>
      <c r="H197" s="1151"/>
      <c r="I197" s="1151"/>
      <c r="J197" s="210"/>
      <c r="K197" s="308"/>
      <c r="L197" s="210"/>
      <c r="M197" s="279"/>
      <c r="N197" s="9"/>
      <c r="O197" s="9"/>
      <c r="P197" s="9"/>
      <c r="Q197" s="9"/>
      <c r="R197" s="314"/>
      <c r="S197" s="375"/>
      <c r="T197" s="332"/>
      <c r="U197" s="429"/>
      <c r="V197" s="195"/>
    </row>
    <row r="198" spans="1:22" s="174" customFormat="1" ht="15" x14ac:dyDescent="0.25">
      <c r="A198" s="195"/>
      <c r="B198" s="1143" t="s">
        <v>217</v>
      </c>
      <c r="C198" s="1143"/>
      <c r="D198" s="1143"/>
      <c r="E198" s="261"/>
      <c r="F198" s="261"/>
      <c r="G198" s="1151" t="s">
        <v>11</v>
      </c>
      <c r="H198" s="1151"/>
      <c r="I198" s="1151"/>
      <c r="J198" s="210"/>
      <c r="K198" s="308"/>
      <c r="L198" s="210"/>
      <c r="M198" s="279"/>
      <c r="N198" s="9"/>
      <c r="O198" s="9"/>
      <c r="P198" s="9"/>
      <c r="Q198" s="9"/>
      <c r="R198" s="314"/>
      <c r="S198" s="375"/>
      <c r="T198" s="332"/>
      <c r="U198" s="429"/>
      <c r="V198" s="195"/>
    </row>
    <row r="199" spans="1:22" s="174" customFormat="1" x14ac:dyDescent="0.25">
      <c r="A199" s="195"/>
      <c r="B199" s="1143" t="s">
        <v>225</v>
      </c>
      <c r="C199" s="1143"/>
      <c r="D199" s="1143"/>
      <c r="E199" s="1143"/>
      <c r="F199" s="1143"/>
      <c r="G199" s="1151" t="s">
        <v>194</v>
      </c>
      <c r="H199" s="1151"/>
      <c r="I199" s="1151"/>
      <c r="J199" s="210"/>
      <c r="K199" s="308"/>
      <c r="L199" s="210"/>
      <c r="M199" s="279"/>
      <c r="N199" s="9"/>
      <c r="O199" s="9"/>
      <c r="P199" s="9"/>
      <c r="Q199" s="9"/>
      <c r="R199" s="314"/>
      <c r="S199" s="376"/>
      <c r="T199" s="332"/>
      <c r="U199" s="429"/>
      <c r="V199" s="195"/>
    </row>
    <row r="200" spans="1:22" s="302" customFormat="1" ht="16.899999999999999" customHeight="1" x14ac:dyDescent="0.25">
      <c r="A200" s="195"/>
      <c r="B200" s="1143" t="s">
        <v>224</v>
      </c>
      <c r="C200" s="1143"/>
      <c r="D200" s="1143"/>
      <c r="E200" s="1143"/>
      <c r="F200" s="1143"/>
      <c r="G200" s="1151" t="s">
        <v>194</v>
      </c>
      <c r="H200" s="1151"/>
      <c r="I200" s="1151"/>
      <c r="J200" s="210"/>
      <c r="K200" s="308"/>
      <c r="L200" s="210"/>
      <c r="M200" s="279"/>
      <c r="N200" s="177"/>
      <c r="O200" s="177"/>
      <c r="P200" s="9"/>
      <c r="Q200" s="9"/>
      <c r="R200" s="177"/>
      <c r="S200" s="373"/>
      <c r="T200" s="332"/>
      <c r="U200" s="429"/>
      <c r="V200" s="195"/>
    </row>
    <row r="201" spans="1:22" s="174" customFormat="1" ht="17.45" customHeight="1" x14ac:dyDescent="0.25">
      <c r="A201" s="195"/>
      <c r="B201" s="1143" t="s">
        <v>115</v>
      </c>
      <c r="C201" s="1143"/>
      <c r="D201" s="1143"/>
      <c r="E201" s="1143"/>
      <c r="F201" s="1143"/>
      <c r="G201" s="1151" t="s">
        <v>11</v>
      </c>
      <c r="H201" s="1151"/>
      <c r="I201" s="1151"/>
      <c r="J201" s="210"/>
      <c r="K201" s="308"/>
      <c r="L201" s="210"/>
      <c r="M201" s="279"/>
      <c r="N201" s="9"/>
      <c r="O201" s="9"/>
      <c r="P201" s="9"/>
      <c r="Q201" s="9"/>
      <c r="R201" s="271"/>
      <c r="S201" s="376"/>
      <c r="T201" s="332"/>
      <c r="U201" s="429"/>
      <c r="V201" s="195"/>
    </row>
    <row r="202" spans="1:22" s="174" customFormat="1" ht="15.6" customHeight="1" thickBot="1" x14ac:dyDescent="0.3">
      <c r="A202" s="195"/>
      <c r="B202" s="8"/>
      <c r="C202" s="1064" t="s">
        <v>114</v>
      </c>
      <c r="D202" s="1064"/>
      <c r="E202" s="1064"/>
      <c r="F202" s="1064"/>
      <c r="G202" s="1064"/>
      <c r="H202" s="1064"/>
      <c r="I202" s="262"/>
      <c r="J202" s="318" t="str">
        <f>IF(SUM(J195:J201)=0,"",SUM(J195:J201))</f>
        <v/>
      </c>
      <c r="K202" s="14"/>
      <c r="L202" s="318" t="str">
        <f>IF(SUM(L195:L201)=0,"",SUM(L195:L201))</f>
        <v/>
      </c>
      <c r="M202" s="15"/>
      <c r="N202" s="11"/>
      <c r="O202" s="11"/>
      <c r="P202" s="11"/>
      <c r="Q202" s="11"/>
      <c r="R202" s="314"/>
      <c r="S202" s="373"/>
      <c r="T202" s="332"/>
      <c r="U202" s="429"/>
      <c r="V202" s="195"/>
    </row>
    <row r="203" spans="1:22" s="174" customFormat="1" ht="15.6" customHeight="1" thickTop="1" x14ac:dyDescent="0.25">
      <c r="A203" s="195"/>
      <c r="B203" s="1143" t="s">
        <v>117</v>
      </c>
      <c r="C203" s="1143"/>
      <c r="D203" s="1143"/>
      <c r="E203" s="1143"/>
      <c r="F203" s="1143"/>
      <c r="G203" s="1143"/>
      <c r="H203" s="1143"/>
      <c r="I203" s="1143"/>
      <c r="J203" s="1143"/>
      <c r="K203" s="1143"/>
      <c r="L203" s="1143"/>
      <c r="M203" s="15"/>
      <c r="N203" s="11"/>
      <c r="O203" s="11"/>
      <c r="P203" s="11"/>
      <c r="Q203" s="11"/>
      <c r="R203" s="314"/>
      <c r="S203" s="373"/>
      <c r="T203" s="332"/>
      <c r="U203" s="429"/>
      <c r="V203" s="195"/>
    </row>
    <row r="204" spans="1:22" ht="13.15" customHeight="1" x14ac:dyDescent="0.25">
      <c r="B204" s="1160" t="s">
        <v>87</v>
      </c>
      <c r="C204" s="1131"/>
      <c r="D204" s="274"/>
      <c r="E204" s="1160"/>
      <c r="F204" s="1160"/>
      <c r="G204" s="1160"/>
      <c r="H204" s="1160"/>
      <c r="I204" s="1160" t="s">
        <v>137</v>
      </c>
      <c r="J204" s="1160"/>
      <c r="K204" s="1160"/>
      <c r="L204" s="1160"/>
      <c r="M204" s="274"/>
      <c r="N204" s="1160" t="s">
        <v>116</v>
      </c>
      <c r="O204" s="1160"/>
      <c r="P204" s="1160"/>
      <c r="Q204" s="1160"/>
      <c r="R204" s="1160"/>
      <c r="S204" s="317"/>
      <c r="U204" s="195"/>
    </row>
    <row r="205" spans="1:22" ht="12" customHeight="1" x14ac:dyDescent="0.25">
      <c r="B205" s="1131"/>
      <c r="C205" s="1131"/>
      <c r="D205" s="315"/>
      <c r="E205" s="1160"/>
      <c r="F205" s="1160"/>
      <c r="G205" s="1160"/>
      <c r="H205" s="1160"/>
      <c r="I205" s="1160"/>
      <c r="J205" s="1160"/>
      <c r="K205" s="1160"/>
      <c r="L205" s="1160"/>
      <c r="M205" s="274"/>
      <c r="N205" s="1160"/>
      <c r="O205" s="1160"/>
      <c r="P205" s="1160"/>
      <c r="Q205" s="1160"/>
      <c r="R205" s="1160"/>
      <c r="S205" s="317"/>
      <c r="U205" s="195"/>
    </row>
    <row r="206" spans="1:22" s="174" customFormat="1" ht="15.6" customHeight="1" x14ac:dyDescent="0.25">
      <c r="A206" s="195"/>
      <c r="B206" s="1143" t="s">
        <v>229</v>
      </c>
      <c r="C206" s="1143"/>
      <c r="D206" s="1143"/>
      <c r="E206" s="1143"/>
      <c r="F206" s="1143"/>
      <c r="G206" s="1151" t="s">
        <v>11</v>
      </c>
      <c r="H206" s="1151"/>
      <c r="I206" s="1151"/>
      <c r="J206" s="210"/>
      <c r="K206" s="14"/>
      <c r="L206" s="210"/>
      <c r="M206" s="15"/>
      <c r="N206" s="11"/>
      <c r="O206" s="11"/>
      <c r="P206" s="11"/>
      <c r="Q206" s="11"/>
      <c r="R206" s="314"/>
      <c r="S206" s="373"/>
      <c r="T206" s="332"/>
      <c r="U206" s="429"/>
      <c r="V206" s="195"/>
    </row>
    <row r="207" spans="1:22" s="174" customFormat="1" ht="15.6" customHeight="1" x14ac:dyDescent="0.25">
      <c r="A207" s="195"/>
      <c r="B207" s="1143" t="s">
        <v>199</v>
      </c>
      <c r="C207" s="1143"/>
      <c r="D207" s="1143"/>
      <c r="E207" s="1143"/>
      <c r="F207" s="1143"/>
      <c r="G207" s="1151" t="s">
        <v>194</v>
      </c>
      <c r="H207" s="1151"/>
      <c r="I207" s="1151"/>
      <c r="J207" s="210"/>
      <c r="K207" s="14"/>
      <c r="L207" s="210"/>
      <c r="M207" s="15"/>
      <c r="N207" s="1143"/>
      <c r="O207" s="1143"/>
      <c r="P207" s="1143"/>
      <c r="Q207" s="1143"/>
      <c r="R207" s="1143"/>
      <c r="S207" s="373"/>
      <c r="T207" s="332"/>
      <c r="U207" s="429"/>
      <c r="V207" s="195"/>
    </row>
    <row r="208" spans="1:22" s="174" customFormat="1" ht="15.6" customHeight="1" x14ac:dyDescent="0.25">
      <c r="A208" s="195"/>
      <c r="B208" s="1143" t="s">
        <v>200</v>
      </c>
      <c r="C208" s="1143"/>
      <c r="D208" s="1143"/>
      <c r="E208" s="1143"/>
      <c r="F208" s="1143"/>
      <c r="G208" s="1151" t="s">
        <v>194</v>
      </c>
      <c r="H208" s="1151"/>
      <c r="I208" s="1151"/>
      <c r="J208" s="210"/>
      <c r="K208" s="14"/>
      <c r="L208" s="210"/>
      <c r="M208" s="15"/>
      <c r="N208" s="11"/>
      <c r="O208" s="11"/>
      <c r="P208" s="11"/>
      <c r="Q208" s="11"/>
      <c r="R208" s="314"/>
      <c r="S208" s="373"/>
      <c r="T208" s="332"/>
      <c r="U208" s="429"/>
      <c r="V208" s="195"/>
    </row>
    <row r="209" spans="1:22" s="174" customFormat="1" ht="15.6" customHeight="1" x14ac:dyDescent="0.25">
      <c r="A209" s="195"/>
      <c r="B209" s="1143" t="s">
        <v>230</v>
      </c>
      <c r="C209" s="1143"/>
      <c r="D209" s="1143"/>
      <c r="E209" s="1143"/>
      <c r="F209" s="1143"/>
      <c r="G209" s="1151" t="s">
        <v>194</v>
      </c>
      <c r="H209" s="1151"/>
      <c r="I209" s="1151"/>
      <c r="J209" s="210"/>
      <c r="K209" s="14"/>
      <c r="L209" s="210"/>
      <c r="M209" s="15"/>
      <c r="N209" s="11"/>
      <c r="O209" s="11"/>
      <c r="P209" s="1146" t="s">
        <v>265</v>
      </c>
      <c r="Q209" s="11"/>
      <c r="R209" s="314"/>
      <c r="S209" s="373"/>
      <c r="T209" s="332"/>
      <c r="U209" s="429"/>
      <c r="V209" s="195"/>
    </row>
    <row r="210" spans="1:22" s="174" customFormat="1" ht="15.6" customHeight="1" x14ac:dyDescent="0.25">
      <c r="A210" s="195"/>
      <c r="B210" s="1143" t="s">
        <v>203</v>
      </c>
      <c r="C210" s="1143"/>
      <c r="D210" s="1143"/>
      <c r="E210" s="1143"/>
      <c r="F210" s="1143"/>
      <c r="G210" s="1151" t="s">
        <v>195</v>
      </c>
      <c r="H210" s="1151"/>
      <c r="I210" s="1151"/>
      <c r="J210" s="210"/>
      <c r="K210" s="14"/>
      <c r="L210" s="210"/>
      <c r="M210" s="15"/>
      <c r="N210" s="11"/>
      <c r="O210" s="11"/>
      <c r="P210" s="1146"/>
      <c r="Q210" s="11"/>
      <c r="R210" s="314"/>
      <c r="S210" s="373"/>
      <c r="T210" s="332"/>
      <c r="U210" s="429"/>
      <c r="V210" s="195"/>
    </row>
    <row r="211" spans="1:22" s="174" customFormat="1" ht="15.6" customHeight="1" x14ac:dyDescent="0.25">
      <c r="A211" s="195"/>
      <c r="B211" s="1143" t="s">
        <v>231</v>
      </c>
      <c r="C211" s="1143"/>
      <c r="D211" s="1143"/>
      <c r="E211" s="1143"/>
      <c r="F211" s="1143"/>
      <c r="G211" s="1151" t="s">
        <v>195</v>
      </c>
      <c r="H211" s="1151"/>
      <c r="I211" s="1151"/>
      <c r="J211" s="210"/>
      <c r="K211" s="14"/>
      <c r="L211" s="209"/>
      <c r="M211" s="15"/>
      <c r="N211" s="11"/>
      <c r="O211" s="11"/>
      <c r="P211" s="1146"/>
      <c r="Q211" s="11"/>
      <c r="R211" s="314"/>
      <c r="S211" s="373"/>
      <c r="T211" s="332"/>
      <c r="U211" s="429"/>
      <c r="V211" s="195"/>
    </row>
    <row r="212" spans="1:22" s="174" customFormat="1" ht="15.6" customHeight="1" x14ac:dyDescent="0.25">
      <c r="A212" s="195"/>
      <c r="B212" s="8" t="s">
        <v>115</v>
      </c>
      <c r="C212" s="262"/>
      <c r="D212" s="262"/>
      <c r="E212" s="262"/>
      <c r="F212" s="262"/>
      <c r="G212" s="1151" t="s">
        <v>11</v>
      </c>
      <c r="H212" s="1151"/>
      <c r="I212" s="1151"/>
      <c r="J212" s="209"/>
      <c r="K212" s="14"/>
      <c r="L212" s="210"/>
      <c r="M212" s="15"/>
      <c r="N212" s="14" t="str">
        <f>IF(SUM(N205:N211)=0,"",SUM(N205:N211))</f>
        <v/>
      </c>
      <c r="O212" s="14"/>
      <c r="P212" s="1146"/>
      <c r="Q212" s="11"/>
      <c r="R212" s="314"/>
      <c r="S212" s="373"/>
      <c r="T212" s="332"/>
      <c r="U212" s="429"/>
      <c r="V212" s="195"/>
    </row>
    <row r="213" spans="1:22" s="174" customFormat="1" ht="15.6" customHeight="1" x14ac:dyDescent="0.25">
      <c r="A213" s="195"/>
      <c r="B213" s="1064" t="s">
        <v>118</v>
      </c>
      <c r="C213" s="1064"/>
      <c r="D213" s="1064"/>
      <c r="E213" s="1064"/>
      <c r="F213" s="1064"/>
      <c r="G213" s="1151" t="s">
        <v>12</v>
      </c>
      <c r="H213" s="1151"/>
      <c r="I213" s="1151"/>
      <c r="J213" s="319" t="str">
        <f>IF(SUM(J206:J212)=0,"",SUM(J206:J212))</f>
        <v/>
      </c>
      <c r="K213" s="14"/>
      <c r="L213" s="319" t="str">
        <f>IF(SUM(L206:L212)=0,"",SUM(L206:L212))</f>
        <v/>
      </c>
      <c r="M213" s="15"/>
      <c r="N213" s="11"/>
      <c r="O213" s="11"/>
      <c r="P213" s="1146"/>
      <c r="Q213" s="11"/>
      <c r="R213" s="314"/>
      <c r="S213" s="373"/>
      <c r="T213" s="332"/>
      <c r="U213" s="429"/>
      <c r="V213" s="195"/>
    </row>
    <row r="214" spans="1:22" s="174" customFormat="1" ht="15.6" customHeight="1" x14ac:dyDescent="0.25">
      <c r="A214" s="195"/>
      <c r="B214" s="1064" t="s">
        <v>88</v>
      </c>
      <c r="C214" s="1064"/>
      <c r="D214" s="1064"/>
      <c r="E214" s="1064"/>
      <c r="F214" s="1064"/>
      <c r="G214" s="1151" t="s">
        <v>13</v>
      </c>
      <c r="H214" s="1151"/>
      <c r="I214" s="1151"/>
      <c r="J214" s="320"/>
      <c r="K214" s="346"/>
      <c r="L214" s="320"/>
      <c r="M214" s="15"/>
      <c r="N214" s="21" t="s">
        <v>109</v>
      </c>
      <c r="O214" s="21"/>
      <c r="P214" s="1146"/>
      <c r="Q214" s="9"/>
      <c r="R214" s="21" t="s">
        <v>111</v>
      </c>
      <c r="S214" s="373"/>
      <c r="T214" s="332"/>
      <c r="U214" s="429"/>
      <c r="V214" s="195"/>
    </row>
    <row r="215" spans="1:22" s="174" customFormat="1" ht="15.6" customHeight="1" thickBot="1" x14ac:dyDescent="0.3">
      <c r="A215" s="195"/>
      <c r="B215" s="1064" t="s">
        <v>25</v>
      </c>
      <c r="C215" s="1064"/>
      <c r="D215" s="1064"/>
      <c r="E215" s="1064"/>
      <c r="F215" s="1064"/>
      <c r="G215" s="1151" t="s">
        <v>12</v>
      </c>
      <c r="H215" s="1151"/>
      <c r="I215" s="1151"/>
      <c r="J215" s="321" t="str">
        <f>IF(J213="","",J213*J214)</f>
        <v/>
      </c>
      <c r="K215" s="370"/>
      <c r="L215" s="321" t="str">
        <f>IF(L213="","",L213*L214)</f>
        <v/>
      </c>
      <c r="M215" s="15"/>
      <c r="N215" s="11" t="s">
        <v>110</v>
      </c>
      <c r="O215" s="11"/>
      <c r="P215" s="1147"/>
      <c r="Q215" s="9"/>
      <c r="R215" s="271" t="s">
        <v>68</v>
      </c>
      <c r="S215" s="373"/>
      <c r="T215" s="332"/>
      <c r="U215" s="429"/>
      <c r="V215" s="195"/>
    </row>
    <row r="216" spans="1:22" s="174" customFormat="1" ht="15.6" customHeight="1" thickBot="1" x14ac:dyDescent="0.3">
      <c r="A216" s="195"/>
      <c r="B216" s="1064" t="s">
        <v>1</v>
      </c>
      <c r="C216" s="1064"/>
      <c r="D216" s="1064"/>
      <c r="E216" s="1064"/>
      <c r="F216" s="1064"/>
      <c r="G216" s="1064"/>
      <c r="H216" s="1064"/>
      <c r="I216" s="262"/>
      <c r="J216" s="318" t="str">
        <f>IF(SUM(J202,J215)=0,"",(SUM(J202,J215)))</f>
        <v/>
      </c>
      <c r="K216" s="14"/>
      <c r="L216" s="318" t="str">
        <f>IF(SUM(L202,L215)=0,"",(SUM(L202,L215)))</f>
        <v/>
      </c>
      <c r="M216" s="15"/>
      <c r="N216" s="288" t="str">
        <f>IF(AND(L216="",J216=""),"",IF(J216="","",IF(J216&lt;L216,12,IF(L216="",12,24))))</f>
        <v/>
      </c>
      <c r="O216" s="9"/>
      <c r="P216" s="563"/>
      <c r="Q216" s="11"/>
      <c r="R216" s="293" t="str">
        <f>IF(N216="","",IF(P216="x","",IF(N216=12,J216/12,(J216+L216)/24)))</f>
        <v/>
      </c>
      <c r="S216" s="373"/>
      <c r="T216" s="332"/>
      <c r="U216" s="429"/>
      <c r="V216" s="195"/>
    </row>
    <row r="217" spans="1:22" s="174" customFormat="1" ht="15.6" customHeight="1" thickTop="1" x14ac:dyDescent="0.25">
      <c r="A217" s="195"/>
      <c r="B217" s="8"/>
      <c r="C217" s="262"/>
      <c r="D217" s="262"/>
      <c r="E217" s="262"/>
      <c r="F217" s="262"/>
      <c r="G217" s="1159" t="s">
        <v>125</v>
      </c>
      <c r="H217" s="1159"/>
      <c r="I217" s="1159"/>
      <c r="J217" s="1159"/>
      <c r="K217" s="1159"/>
      <c r="L217" s="1159"/>
      <c r="M217" s="1159"/>
      <c r="N217" s="1159"/>
      <c r="O217" s="1159"/>
      <c r="P217" s="1159"/>
      <c r="Q217" s="1159"/>
      <c r="R217" s="1159"/>
      <c r="S217" s="373"/>
      <c r="T217" s="332"/>
      <c r="U217" s="429"/>
      <c r="V217" s="195"/>
    </row>
    <row r="218" spans="1:22" s="174" customFormat="1" ht="4.9000000000000004" customHeight="1" x14ac:dyDescent="0.25">
      <c r="A218" s="195"/>
      <c r="B218" s="535"/>
      <c r="C218" s="541"/>
      <c r="D218" s="541"/>
      <c r="E218" s="541"/>
      <c r="F218" s="541"/>
      <c r="G218" s="541"/>
      <c r="H218" s="541"/>
      <c r="I218" s="541"/>
      <c r="J218" s="541"/>
      <c r="K218" s="541"/>
      <c r="L218" s="541"/>
      <c r="M218" s="544"/>
      <c r="N218" s="538"/>
      <c r="O218" s="538"/>
      <c r="P218" s="538"/>
      <c r="Q218" s="538"/>
      <c r="R218" s="545"/>
      <c r="S218" s="373"/>
      <c r="T218" s="332"/>
      <c r="U218" s="429"/>
      <c r="V218" s="195"/>
    </row>
    <row r="219" spans="1:22" s="174" customFormat="1" ht="16.149999999999999" customHeight="1" x14ac:dyDescent="0.25">
      <c r="A219" s="195"/>
      <c r="B219" s="5" t="s">
        <v>34</v>
      </c>
      <c r="C219" s="1064" t="s">
        <v>74</v>
      </c>
      <c r="D219" s="1064"/>
      <c r="E219" s="1064"/>
      <c r="F219" s="1064"/>
      <c r="G219" s="1064"/>
      <c r="H219" s="1064"/>
      <c r="I219" s="1064"/>
      <c r="J219" s="312"/>
      <c r="K219" s="316"/>
      <c r="L219" s="312"/>
      <c r="M219" s="311"/>
      <c r="N219" s="287"/>
      <c r="O219" s="287"/>
      <c r="P219" s="287"/>
      <c r="Q219" s="287"/>
      <c r="R219" s="331"/>
      <c r="S219" s="373"/>
      <c r="T219" s="332"/>
      <c r="U219" s="429"/>
      <c r="V219" s="195"/>
    </row>
    <row r="220" spans="1:22" s="174" customFormat="1" ht="16.899999999999999" customHeight="1" x14ac:dyDescent="0.25">
      <c r="A220" s="195"/>
      <c r="B220" s="1065"/>
      <c r="C220" s="1065"/>
      <c r="D220" s="1065"/>
      <c r="E220" s="1065"/>
      <c r="F220" s="1065"/>
      <c r="G220" s="1065"/>
      <c r="H220" s="1065"/>
      <c r="I220" s="1065"/>
      <c r="J220" s="1065"/>
      <c r="K220" s="1065"/>
      <c r="L220" s="1065"/>
      <c r="M220" s="1065"/>
      <c r="N220" s="1065"/>
      <c r="O220" s="1065"/>
      <c r="P220" s="1065"/>
      <c r="Q220" s="1065"/>
      <c r="R220" s="1065"/>
      <c r="S220" s="373"/>
      <c r="T220" s="332"/>
      <c r="U220" s="429"/>
      <c r="V220" s="195"/>
    </row>
    <row r="221" spans="1:22" s="174" customFormat="1" ht="33" customHeight="1" x14ac:dyDescent="0.25">
      <c r="A221" s="195"/>
      <c r="B221" s="1065"/>
      <c r="C221" s="1065"/>
      <c r="D221" s="1065"/>
      <c r="E221" s="1065"/>
      <c r="F221" s="1065"/>
      <c r="G221" s="1065"/>
      <c r="H221" s="1065"/>
      <c r="I221" s="1065"/>
      <c r="J221" s="1065"/>
      <c r="K221" s="1065"/>
      <c r="L221" s="1065"/>
      <c r="M221" s="1065"/>
      <c r="N221" s="1065"/>
      <c r="O221" s="1065"/>
      <c r="P221" s="1065"/>
      <c r="Q221" s="1065"/>
      <c r="R221" s="1065"/>
      <c r="S221" s="373"/>
      <c r="T221" s="332"/>
      <c r="U221" s="429"/>
      <c r="V221" s="195"/>
    </row>
    <row r="222" spans="1:22" s="195" customFormat="1" ht="4.1500000000000004" customHeight="1" x14ac:dyDescent="0.25">
      <c r="J222" s="290"/>
      <c r="K222" s="290"/>
      <c r="R222" s="443"/>
      <c r="S222" s="289"/>
      <c r="T222" s="332"/>
      <c r="U222" s="429"/>
    </row>
    <row r="223" spans="1:22" ht="16.899999999999999" customHeight="1" x14ac:dyDescent="0.25">
      <c r="B223" s="330" t="s">
        <v>205</v>
      </c>
      <c r="C223" s="1154"/>
      <c r="D223" s="1154"/>
      <c r="E223" s="1154"/>
      <c r="F223" s="1154"/>
      <c r="G223" s="1154"/>
      <c r="H223" s="1154"/>
      <c r="I223" s="1154"/>
      <c r="J223" s="1154"/>
      <c r="K223" s="1154"/>
      <c r="L223" s="295"/>
      <c r="M223" s="295"/>
      <c r="N223" s="295"/>
      <c r="O223" s="295"/>
      <c r="P223" s="295"/>
      <c r="Q223" s="295"/>
      <c r="R223" s="295"/>
    </row>
    <row r="224" spans="1:22" ht="16.149999999999999" customHeight="1" x14ac:dyDescent="0.25">
      <c r="B224" s="330" t="s">
        <v>3</v>
      </c>
      <c r="C224" s="1155"/>
      <c r="D224" s="1155"/>
      <c r="E224" s="1155"/>
      <c r="F224" s="1155"/>
      <c r="G224" s="1155"/>
      <c r="H224" s="16"/>
      <c r="I224" s="296" t="s">
        <v>103</v>
      </c>
      <c r="J224" s="371">
        <f>Input!$C$9</f>
        <v>2023</v>
      </c>
      <c r="K224" s="296" t="s">
        <v>103</v>
      </c>
      <c r="L224" s="6">
        <f>J224-1</f>
        <v>2022</v>
      </c>
      <c r="M224" s="4"/>
      <c r="P224" s="175"/>
      <c r="Q224" s="175"/>
      <c r="S224" s="374"/>
    </row>
    <row r="225" spans="1:22" ht="6" customHeight="1" x14ac:dyDescent="0.25">
      <c r="B225" s="175"/>
      <c r="C225" s="175"/>
      <c r="D225" s="175"/>
      <c r="E225" s="175"/>
      <c r="F225" s="175"/>
      <c r="G225" s="175"/>
      <c r="H225" s="175"/>
      <c r="I225" s="4"/>
      <c r="J225" s="4"/>
      <c r="K225" s="4"/>
      <c r="L225" s="4"/>
      <c r="M225" s="4"/>
      <c r="N225" s="175"/>
      <c r="O225" s="175"/>
      <c r="P225" s="175"/>
      <c r="Q225" s="175"/>
      <c r="R225" s="175"/>
      <c r="S225" s="374"/>
    </row>
    <row r="226" spans="1:22" ht="15" customHeight="1" x14ac:dyDescent="0.25">
      <c r="B226" s="1143" t="s">
        <v>221</v>
      </c>
      <c r="C226" s="1143"/>
      <c r="D226" s="1143"/>
      <c r="E226" s="1143"/>
      <c r="F226" s="1143"/>
      <c r="G226" s="1151" t="s">
        <v>9</v>
      </c>
      <c r="H226" s="1151"/>
      <c r="I226" s="1151"/>
      <c r="J226" s="209"/>
      <c r="K226" s="308"/>
      <c r="L226" s="209"/>
      <c r="M226" s="279"/>
      <c r="N226" s="9"/>
      <c r="O226" s="9"/>
      <c r="P226" s="9"/>
      <c r="Q226" s="9"/>
      <c r="R226" s="314"/>
      <c r="S226" s="375"/>
    </row>
    <row r="227" spans="1:22" s="174" customFormat="1" ht="15" x14ac:dyDescent="0.25">
      <c r="A227" s="195"/>
      <c r="B227" s="1143" t="s">
        <v>226</v>
      </c>
      <c r="C227" s="1143"/>
      <c r="D227" s="1143"/>
      <c r="E227" s="261"/>
      <c r="F227" s="261"/>
      <c r="G227" s="1151" t="s">
        <v>11</v>
      </c>
      <c r="H227" s="1151"/>
      <c r="I227" s="1151"/>
      <c r="J227" s="210"/>
      <c r="K227" s="308"/>
      <c r="L227" s="210"/>
      <c r="M227" s="279"/>
      <c r="N227" s="9"/>
      <c r="O227" s="9"/>
      <c r="P227" s="9"/>
      <c r="Q227" s="9"/>
      <c r="R227" s="314"/>
      <c r="S227" s="375"/>
      <c r="T227" s="332"/>
      <c r="U227" s="429"/>
      <c r="V227" s="195"/>
    </row>
    <row r="228" spans="1:22" s="174" customFormat="1" ht="15" x14ac:dyDescent="0.25">
      <c r="A228" s="195"/>
      <c r="B228" s="1143" t="s">
        <v>227</v>
      </c>
      <c r="C228" s="1143"/>
      <c r="D228" s="1143"/>
      <c r="E228" s="261"/>
      <c r="F228" s="261"/>
      <c r="G228" s="1151" t="s">
        <v>11</v>
      </c>
      <c r="H228" s="1151"/>
      <c r="I228" s="1151"/>
      <c r="J228" s="210"/>
      <c r="K228" s="308"/>
      <c r="L228" s="210"/>
      <c r="M228" s="279"/>
      <c r="N228" s="9"/>
      <c r="O228" s="9"/>
      <c r="P228" s="9"/>
      <c r="Q228" s="9"/>
      <c r="R228" s="314"/>
      <c r="S228" s="375"/>
      <c r="T228" s="332"/>
      <c r="U228" s="429"/>
      <c r="V228" s="195"/>
    </row>
    <row r="229" spans="1:22" s="174" customFormat="1" ht="15" x14ac:dyDescent="0.25">
      <c r="A229" s="195"/>
      <c r="B229" s="1143" t="s">
        <v>217</v>
      </c>
      <c r="C229" s="1143"/>
      <c r="D229" s="1143"/>
      <c r="E229" s="261"/>
      <c r="F229" s="261"/>
      <c r="G229" s="1151" t="s">
        <v>11</v>
      </c>
      <c r="H229" s="1151"/>
      <c r="I229" s="1151"/>
      <c r="J229" s="210"/>
      <c r="K229" s="308"/>
      <c r="L229" s="210"/>
      <c r="M229" s="279"/>
      <c r="N229" s="9"/>
      <c r="O229" s="9"/>
      <c r="P229" s="9"/>
      <c r="Q229" s="9"/>
      <c r="R229" s="314"/>
      <c r="S229" s="375"/>
      <c r="T229" s="332"/>
      <c r="U229" s="429"/>
      <c r="V229" s="195"/>
    </row>
    <row r="230" spans="1:22" s="174" customFormat="1" x14ac:dyDescent="0.25">
      <c r="A230" s="195"/>
      <c r="B230" s="1143" t="s">
        <v>225</v>
      </c>
      <c r="C230" s="1143"/>
      <c r="D230" s="1143"/>
      <c r="E230" s="1143"/>
      <c r="F230" s="1143"/>
      <c r="G230" s="1151" t="s">
        <v>194</v>
      </c>
      <c r="H230" s="1151"/>
      <c r="I230" s="1151"/>
      <c r="J230" s="210"/>
      <c r="K230" s="308"/>
      <c r="L230" s="210"/>
      <c r="M230" s="279"/>
      <c r="N230" s="9"/>
      <c r="O230" s="9"/>
      <c r="P230" s="9"/>
      <c r="Q230" s="9"/>
      <c r="R230" s="314"/>
      <c r="S230" s="376"/>
      <c r="T230" s="332"/>
      <c r="U230" s="429"/>
      <c r="V230" s="195"/>
    </row>
    <row r="231" spans="1:22" s="302" customFormat="1" ht="16.899999999999999" customHeight="1" x14ac:dyDescent="0.25">
      <c r="A231" s="195"/>
      <c r="B231" s="1143" t="s">
        <v>224</v>
      </c>
      <c r="C231" s="1143"/>
      <c r="D231" s="1143"/>
      <c r="E231" s="1143"/>
      <c r="F231" s="1143"/>
      <c r="G231" s="1151" t="s">
        <v>194</v>
      </c>
      <c r="H231" s="1151"/>
      <c r="I231" s="1151"/>
      <c r="J231" s="210"/>
      <c r="K231" s="308"/>
      <c r="L231" s="210"/>
      <c r="M231" s="279"/>
      <c r="N231" s="177"/>
      <c r="O231" s="177"/>
      <c r="P231" s="9"/>
      <c r="Q231" s="9"/>
      <c r="R231" s="177"/>
      <c r="S231" s="373"/>
      <c r="T231" s="332"/>
      <c r="U231" s="429"/>
      <c r="V231" s="195"/>
    </row>
    <row r="232" spans="1:22" s="174" customFormat="1" ht="17.45" customHeight="1" x14ac:dyDescent="0.25">
      <c r="A232" s="195"/>
      <c r="B232" s="1143" t="s">
        <v>115</v>
      </c>
      <c r="C232" s="1143"/>
      <c r="D232" s="1143"/>
      <c r="E232" s="1143"/>
      <c r="F232" s="1143"/>
      <c r="G232" s="1151" t="s">
        <v>11</v>
      </c>
      <c r="H232" s="1151"/>
      <c r="I232" s="1151"/>
      <c r="J232" s="210"/>
      <c r="K232" s="308"/>
      <c r="L232" s="210"/>
      <c r="M232" s="279"/>
      <c r="N232" s="9"/>
      <c r="O232" s="9"/>
      <c r="P232" s="9"/>
      <c r="Q232" s="9"/>
      <c r="R232" s="271"/>
      <c r="S232" s="376"/>
      <c r="T232" s="332"/>
      <c r="U232" s="429"/>
      <c r="V232" s="195"/>
    </row>
    <row r="233" spans="1:22" s="174" customFormat="1" ht="15.6" customHeight="1" thickBot="1" x14ac:dyDescent="0.3">
      <c r="A233" s="195"/>
      <c r="B233" s="8"/>
      <c r="C233" s="1064" t="s">
        <v>114</v>
      </c>
      <c r="D233" s="1064"/>
      <c r="E233" s="1064"/>
      <c r="F233" s="1064"/>
      <c r="G233" s="1064"/>
      <c r="H233" s="1064"/>
      <c r="I233" s="262"/>
      <c r="J233" s="318" t="str">
        <f>IF(SUM(J226:J232)=0,"",SUM(J226:J232))</f>
        <v/>
      </c>
      <c r="K233" s="14"/>
      <c r="L233" s="318" t="str">
        <f>IF(SUM(L226:L232)=0,"",SUM(L226:L232))</f>
        <v/>
      </c>
      <c r="M233" s="15"/>
      <c r="N233" s="11"/>
      <c r="O233" s="11"/>
      <c r="P233" s="11"/>
      <c r="Q233" s="11"/>
      <c r="R233" s="314"/>
      <c r="S233" s="373"/>
      <c r="T233" s="332"/>
      <c r="U233" s="429"/>
      <c r="V233" s="195"/>
    </row>
    <row r="234" spans="1:22" s="174" customFormat="1" ht="15.6" customHeight="1" thickTop="1" x14ac:dyDescent="0.25">
      <c r="A234" s="195"/>
      <c r="B234" s="1143" t="s">
        <v>117</v>
      </c>
      <c r="C234" s="1143"/>
      <c r="D234" s="1143"/>
      <c r="E234" s="1143"/>
      <c r="F234" s="1143"/>
      <c r="G234" s="1143"/>
      <c r="H234" s="1143"/>
      <c r="I234" s="1143"/>
      <c r="J234" s="1143"/>
      <c r="K234" s="1143"/>
      <c r="L234" s="1143"/>
      <c r="M234" s="15"/>
      <c r="N234" s="11"/>
      <c r="O234" s="11"/>
      <c r="P234" s="11"/>
      <c r="Q234" s="11"/>
      <c r="R234" s="314"/>
      <c r="S234" s="373"/>
      <c r="T234" s="332"/>
      <c r="U234" s="429"/>
      <c r="V234" s="195"/>
    </row>
    <row r="235" spans="1:22" ht="13.15" customHeight="1" x14ac:dyDescent="0.25">
      <c r="B235" s="1160" t="s">
        <v>87</v>
      </c>
      <c r="C235" s="1131"/>
      <c r="D235" s="274"/>
      <c r="E235" s="1160"/>
      <c r="F235" s="1160"/>
      <c r="G235" s="1160"/>
      <c r="H235" s="1160"/>
      <c r="I235" s="1160" t="s">
        <v>137</v>
      </c>
      <c r="J235" s="1160"/>
      <c r="K235" s="1160"/>
      <c r="L235" s="1160"/>
      <c r="M235" s="274"/>
      <c r="N235" s="1160" t="s">
        <v>116</v>
      </c>
      <c r="O235" s="1160"/>
      <c r="P235" s="1160"/>
      <c r="Q235" s="1160"/>
      <c r="R235" s="1160"/>
      <c r="S235" s="317"/>
      <c r="U235" s="195"/>
    </row>
    <row r="236" spans="1:22" ht="12" customHeight="1" x14ac:dyDescent="0.25">
      <c r="B236" s="1131"/>
      <c r="C236" s="1131"/>
      <c r="D236" s="315"/>
      <c r="E236" s="1160"/>
      <c r="F236" s="1160"/>
      <c r="G236" s="1160"/>
      <c r="H236" s="1160"/>
      <c r="I236" s="1160"/>
      <c r="J236" s="1160"/>
      <c r="K236" s="1160"/>
      <c r="L236" s="1160"/>
      <c r="M236" s="274"/>
      <c r="N236" s="1160"/>
      <c r="O236" s="1160"/>
      <c r="P236" s="1160"/>
      <c r="Q236" s="1160"/>
      <c r="R236" s="1160"/>
      <c r="S236" s="317"/>
      <c r="U236" s="195"/>
    </row>
    <row r="237" spans="1:22" s="174" customFormat="1" ht="15.6" customHeight="1" x14ac:dyDescent="0.25">
      <c r="A237" s="195"/>
      <c r="B237" s="1143" t="s">
        <v>229</v>
      </c>
      <c r="C237" s="1143"/>
      <c r="D237" s="1143"/>
      <c r="E237" s="1143"/>
      <c r="F237" s="1143"/>
      <c r="G237" s="1151" t="s">
        <v>11</v>
      </c>
      <c r="H237" s="1151"/>
      <c r="I237" s="1151"/>
      <c r="J237" s="210"/>
      <c r="K237" s="14"/>
      <c r="L237" s="210"/>
      <c r="M237" s="15"/>
      <c r="N237" s="11"/>
      <c r="O237" s="11"/>
      <c r="P237" s="11"/>
      <c r="Q237" s="11"/>
      <c r="R237" s="314"/>
      <c r="S237" s="373"/>
      <c r="T237" s="332"/>
      <c r="U237" s="429"/>
      <c r="V237" s="195"/>
    </row>
    <row r="238" spans="1:22" s="174" customFormat="1" ht="15.6" customHeight="1" x14ac:dyDescent="0.25">
      <c r="A238" s="195"/>
      <c r="B238" s="1143" t="s">
        <v>199</v>
      </c>
      <c r="C238" s="1143"/>
      <c r="D238" s="1143"/>
      <c r="E238" s="1143"/>
      <c r="F238" s="1143"/>
      <c r="G238" s="1151" t="s">
        <v>194</v>
      </c>
      <c r="H238" s="1151"/>
      <c r="I238" s="1151"/>
      <c r="J238" s="210"/>
      <c r="K238" s="14"/>
      <c r="L238" s="210"/>
      <c r="M238" s="15"/>
      <c r="N238" s="1143"/>
      <c r="O238" s="1143"/>
      <c r="P238" s="1143"/>
      <c r="Q238" s="1143"/>
      <c r="R238" s="1143"/>
      <c r="S238" s="373"/>
      <c r="T238" s="332"/>
      <c r="U238" s="429"/>
      <c r="V238" s="195"/>
    </row>
    <row r="239" spans="1:22" s="174" customFormat="1" ht="15.6" customHeight="1" x14ac:dyDescent="0.25">
      <c r="A239" s="195"/>
      <c r="B239" s="1143" t="s">
        <v>200</v>
      </c>
      <c r="C239" s="1143"/>
      <c r="D239" s="1143"/>
      <c r="E239" s="1143"/>
      <c r="F239" s="1143"/>
      <c r="G239" s="1151" t="s">
        <v>194</v>
      </c>
      <c r="H239" s="1151"/>
      <c r="I239" s="1151"/>
      <c r="J239" s="210"/>
      <c r="K239" s="14"/>
      <c r="L239" s="210"/>
      <c r="M239" s="15"/>
      <c r="N239" s="11"/>
      <c r="O239" s="11"/>
      <c r="P239" s="11"/>
      <c r="Q239" s="11"/>
      <c r="R239" s="314"/>
      <c r="S239" s="373"/>
      <c r="T239" s="332"/>
      <c r="U239" s="429"/>
      <c r="V239" s="195"/>
    </row>
    <row r="240" spans="1:22" s="174" customFormat="1" ht="15.6" customHeight="1" x14ac:dyDescent="0.25">
      <c r="A240" s="195"/>
      <c r="B240" s="1143" t="s">
        <v>230</v>
      </c>
      <c r="C240" s="1143"/>
      <c r="D240" s="1143"/>
      <c r="E240" s="1143"/>
      <c r="F240" s="1143"/>
      <c r="G240" s="1151" t="s">
        <v>194</v>
      </c>
      <c r="H240" s="1151"/>
      <c r="I240" s="1151"/>
      <c r="J240" s="210"/>
      <c r="K240" s="14"/>
      <c r="L240" s="210"/>
      <c r="M240" s="15"/>
      <c r="N240" s="11"/>
      <c r="O240" s="11"/>
      <c r="P240" s="1146" t="s">
        <v>265</v>
      </c>
      <c r="Q240" s="11"/>
      <c r="R240" s="314"/>
      <c r="S240" s="373"/>
      <c r="T240" s="332"/>
      <c r="U240" s="429"/>
      <c r="V240" s="195"/>
    </row>
    <row r="241" spans="1:22" s="174" customFormat="1" ht="15.6" customHeight="1" x14ac:dyDescent="0.25">
      <c r="A241" s="195"/>
      <c r="B241" s="1143" t="s">
        <v>203</v>
      </c>
      <c r="C241" s="1143"/>
      <c r="D241" s="1143"/>
      <c r="E241" s="1143"/>
      <c r="F241" s="1143"/>
      <c r="G241" s="1151" t="s">
        <v>195</v>
      </c>
      <c r="H241" s="1151"/>
      <c r="I241" s="1151"/>
      <c r="J241" s="210"/>
      <c r="K241" s="14"/>
      <c r="L241" s="210"/>
      <c r="M241" s="15"/>
      <c r="N241" s="11"/>
      <c r="O241" s="11"/>
      <c r="P241" s="1146"/>
      <c r="Q241" s="11"/>
      <c r="R241" s="314"/>
      <c r="S241" s="373"/>
      <c r="T241" s="332"/>
      <c r="U241" s="429"/>
      <c r="V241" s="195"/>
    </row>
    <row r="242" spans="1:22" s="174" customFormat="1" ht="15.6" customHeight="1" x14ac:dyDescent="0.25">
      <c r="A242" s="195"/>
      <c r="B242" s="1143" t="s">
        <v>231</v>
      </c>
      <c r="C242" s="1143"/>
      <c r="D242" s="1143"/>
      <c r="E242" s="1143"/>
      <c r="F242" s="1143"/>
      <c r="G242" s="1151" t="s">
        <v>195</v>
      </c>
      <c r="H242" s="1151"/>
      <c r="I242" s="1151"/>
      <c r="J242" s="210"/>
      <c r="K242" s="14"/>
      <c r="L242" s="209"/>
      <c r="M242" s="15"/>
      <c r="N242" s="11"/>
      <c r="O242" s="11"/>
      <c r="P242" s="1146"/>
      <c r="Q242" s="11"/>
      <c r="R242" s="314"/>
      <c r="S242" s="373"/>
      <c r="T242" s="332"/>
      <c r="U242" s="429"/>
      <c r="V242" s="195"/>
    </row>
    <row r="243" spans="1:22" s="174" customFormat="1" ht="15.6" customHeight="1" x14ac:dyDescent="0.25">
      <c r="A243" s="195"/>
      <c r="B243" s="8" t="s">
        <v>115</v>
      </c>
      <c r="C243" s="262"/>
      <c r="D243" s="262"/>
      <c r="E243" s="262"/>
      <c r="F243" s="262"/>
      <c r="G243" s="1151" t="s">
        <v>11</v>
      </c>
      <c r="H243" s="1151"/>
      <c r="I243" s="1151"/>
      <c r="J243" s="209"/>
      <c r="K243" s="14"/>
      <c r="L243" s="210"/>
      <c r="M243" s="15"/>
      <c r="N243" s="14" t="str">
        <f>IF(SUM(N236:N242)=0,"",SUM(N236:N242))</f>
        <v/>
      </c>
      <c r="O243" s="14"/>
      <c r="P243" s="1146"/>
      <c r="Q243" s="11"/>
      <c r="R243" s="314"/>
      <c r="S243" s="373"/>
      <c r="T243" s="332"/>
      <c r="U243" s="429"/>
      <c r="V243" s="195"/>
    </row>
    <row r="244" spans="1:22" s="174" customFormat="1" ht="15.6" customHeight="1" x14ac:dyDescent="0.25">
      <c r="A244" s="195"/>
      <c r="B244" s="1064" t="s">
        <v>118</v>
      </c>
      <c r="C244" s="1064"/>
      <c r="D244" s="1064"/>
      <c r="E244" s="1064"/>
      <c r="F244" s="1064"/>
      <c r="G244" s="1151" t="s">
        <v>12</v>
      </c>
      <c r="H244" s="1151"/>
      <c r="I244" s="1151"/>
      <c r="J244" s="319" t="str">
        <f>IF(SUM(J237:J243)=0,"",SUM(J237:J243))</f>
        <v/>
      </c>
      <c r="K244" s="14"/>
      <c r="L244" s="319" t="str">
        <f>IF(SUM(L237:L243)=0,"",SUM(L237:L243))</f>
        <v/>
      </c>
      <c r="M244" s="15"/>
      <c r="N244" s="11"/>
      <c r="O244" s="11"/>
      <c r="P244" s="1146"/>
      <c r="Q244" s="11"/>
      <c r="R244" s="314"/>
      <c r="S244" s="373"/>
      <c r="T244" s="332"/>
      <c r="U244" s="429"/>
      <c r="V244" s="195"/>
    </row>
    <row r="245" spans="1:22" s="174" customFormat="1" ht="15.6" customHeight="1" x14ac:dyDescent="0.25">
      <c r="A245" s="195"/>
      <c r="B245" s="1064" t="s">
        <v>88</v>
      </c>
      <c r="C245" s="1064"/>
      <c r="D245" s="1064"/>
      <c r="E245" s="1064"/>
      <c r="F245" s="1064"/>
      <c r="G245" s="1151" t="s">
        <v>13</v>
      </c>
      <c r="H245" s="1151"/>
      <c r="I245" s="1151"/>
      <c r="J245" s="320"/>
      <c r="K245" s="346"/>
      <c r="L245" s="320"/>
      <c r="M245" s="15"/>
      <c r="N245" s="21" t="s">
        <v>109</v>
      </c>
      <c r="O245" s="21"/>
      <c r="P245" s="1146"/>
      <c r="Q245" s="9"/>
      <c r="R245" s="21" t="s">
        <v>111</v>
      </c>
      <c r="S245" s="373"/>
      <c r="T245" s="332"/>
      <c r="U245" s="429"/>
      <c r="V245" s="195"/>
    </row>
    <row r="246" spans="1:22" s="174" customFormat="1" ht="15.6" customHeight="1" thickBot="1" x14ac:dyDescent="0.3">
      <c r="A246" s="195"/>
      <c r="B246" s="1064" t="s">
        <v>25</v>
      </c>
      <c r="C246" s="1064"/>
      <c r="D246" s="1064"/>
      <c r="E246" s="1064"/>
      <c r="F246" s="1064"/>
      <c r="G246" s="1151" t="s">
        <v>12</v>
      </c>
      <c r="H246" s="1151"/>
      <c r="I246" s="1151"/>
      <c r="J246" s="321" t="str">
        <f>IF(J244="","",J244*J245)</f>
        <v/>
      </c>
      <c r="K246" s="370"/>
      <c r="L246" s="321" t="str">
        <f>IF(L244="","",L244*L245)</f>
        <v/>
      </c>
      <c r="M246" s="15"/>
      <c r="N246" s="11" t="s">
        <v>110</v>
      </c>
      <c r="O246" s="11"/>
      <c r="P246" s="1147"/>
      <c r="Q246" s="9"/>
      <c r="R246" s="271" t="s">
        <v>68</v>
      </c>
      <c r="S246" s="373"/>
      <c r="T246" s="332"/>
      <c r="U246" s="429"/>
      <c r="V246" s="195"/>
    </row>
    <row r="247" spans="1:22" s="174" customFormat="1" ht="15.6" customHeight="1" thickBot="1" x14ac:dyDescent="0.3">
      <c r="A247" s="195"/>
      <c r="B247" s="1064" t="s">
        <v>1</v>
      </c>
      <c r="C247" s="1064"/>
      <c r="D247" s="1064"/>
      <c r="E247" s="1064"/>
      <c r="F247" s="1064"/>
      <c r="G247" s="1064"/>
      <c r="H247" s="1064"/>
      <c r="I247" s="262"/>
      <c r="J247" s="318" t="str">
        <f>IF(SUM(J233,J246)=0,"",(SUM(J233,J246)))</f>
        <v/>
      </c>
      <c r="K247" s="14"/>
      <c r="L247" s="318" t="str">
        <f>IF(SUM(L233,L246)=0,"",(SUM(L233,L246)))</f>
        <v/>
      </c>
      <c r="M247" s="15"/>
      <c r="N247" s="288" t="str">
        <f>IF(AND(L247="",J247=""),"",IF(J247="","",IF(J247&lt;L247,12,IF(L247="",12,24))))</f>
        <v/>
      </c>
      <c r="O247" s="9"/>
      <c r="P247" s="563"/>
      <c r="Q247" s="11"/>
      <c r="R247" s="293" t="str">
        <f>IF(N247="","",IF(P247="x","",IF(N247=12,J247/12,(J247+L247)/24)))</f>
        <v/>
      </c>
      <c r="S247" s="373"/>
      <c r="T247" s="332"/>
      <c r="U247" s="429"/>
      <c r="V247" s="195"/>
    </row>
    <row r="248" spans="1:22" s="174" customFormat="1" ht="15.6" customHeight="1" thickTop="1" x14ac:dyDescent="0.25">
      <c r="A248" s="195"/>
      <c r="B248" s="8"/>
      <c r="C248" s="262"/>
      <c r="D248" s="262"/>
      <c r="E248" s="262"/>
      <c r="F248" s="262"/>
      <c r="G248" s="1159" t="s">
        <v>125</v>
      </c>
      <c r="H248" s="1159"/>
      <c r="I248" s="1159"/>
      <c r="J248" s="1159"/>
      <c r="K248" s="1159"/>
      <c r="L248" s="1159"/>
      <c r="M248" s="1159"/>
      <c r="N248" s="1159"/>
      <c r="O248" s="1159"/>
      <c r="P248" s="1159"/>
      <c r="Q248" s="1159"/>
      <c r="R248" s="1159"/>
      <c r="S248" s="373"/>
      <c r="T248" s="332"/>
      <c r="U248" s="429"/>
      <c r="V248" s="195"/>
    </row>
    <row r="249" spans="1:22" s="174" customFormat="1" ht="4.9000000000000004" customHeight="1" x14ac:dyDescent="0.25">
      <c r="A249" s="195"/>
      <c r="B249" s="535"/>
      <c r="C249" s="541"/>
      <c r="D249" s="541"/>
      <c r="E249" s="541"/>
      <c r="F249" s="541"/>
      <c r="G249" s="541"/>
      <c r="H249" s="541"/>
      <c r="I249" s="541"/>
      <c r="J249" s="541"/>
      <c r="K249" s="541"/>
      <c r="L249" s="541"/>
      <c r="M249" s="544"/>
      <c r="N249" s="538"/>
      <c r="O249" s="538"/>
      <c r="P249" s="538"/>
      <c r="Q249" s="538"/>
      <c r="R249" s="545"/>
      <c r="S249" s="373"/>
      <c r="T249" s="332"/>
      <c r="U249" s="429"/>
      <c r="V249" s="195"/>
    </row>
    <row r="250" spans="1:22" s="174" customFormat="1" ht="16.149999999999999" customHeight="1" x14ac:dyDescent="0.25">
      <c r="A250" s="195"/>
      <c r="B250" s="5" t="s">
        <v>34</v>
      </c>
      <c r="C250" s="1064" t="s">
        <v>74</v>
      </c>
      <c r="D250" s="1064"/>
      <c r="E250" s="1064"/>
      <c r="F250" s="1064"/>
      <c r="G250" s="1064"/>
      <c r="H250" s="1064"/>
      <c r="I250" s="1064"/>
      <c r="J250" s="312"/>
      <c r="K250" s="316"/>
      <c r="L250" s="312"/>
      <c r="M250" s="311"/>
      <c r="N250" s="287"/>
      <c r="O250" s="287"/>
      <c r="P250" s="287"/>
      <c r="Q250" s="287"/>
      <c r="R250" s="331"/>
      <c r="S250" s="373"/>
      <c r="T250" s="332"/>
      <c r="U250" s="429"/>
      <c r="V250" s="195"/>
    </row>
    <row r="251" spans="1:22" s="174" customFormat="1" ht="16.899999999999999" customHeight="1" x14ac:dyDescent="0.25">
      <c r="A251" s="195"/>
      <c r="B251" s="1065"/>
      <c r="C251" s="1065"/>
      <c r="D251" s="1065"/>
      <c r="E251" s="1065"/>
      <c r="F251" s="1065"/>
      <c r="G251" s="1065"/>
      <c r="H251" s="1065"/>
      <c r="I251" s="1065"/>
      <c r="J251" s="1065"/>
      <c r="K251" s="1065"/>
      <c r="L251" s="1065"/>
      <c r="M251" s="1065"/>
      <c r="N251" s="1065"/>
      <c r="O251" s="1065"/>
      <c r="P251" s="1065"/>
      <c r="Q251" s="1065"/>
      <c r="R251" s="1065"/>
      <c r="S251" s="373"/>
      <c r="T251" s="332"/>
      <c r="U251" s="429"/>
      <c r="V251" s="195"/>
    </row>
    <row r="252" spans="1:22" s="174" customFormat="1" ht="33" customHeight="1" x14ac:dyDescent="0.25">
      <c r="A252" s="195"/>
      <c r="B252" s="1065"/>
      <c r="C252" s="1065"/>
      <c r="D252" s="1065"/>
      <c r="E252" s="1065"/>
      <c r="F252" s="1065"/>
      <c r="G252" s="1065"/>
      <c r="H252" s="1065"/>
      <c r="I252" s="1065"/>
      <c r="J252" s="1065"/>
      <c r="K252" s="1065"/>
      <c r="L252" s="1065"/>
      <c r="M252" s="1065"/>
      <c r="N252" s="1065"/>
      <c r="O252" s="1065"/>
      <c r="P252" s="1065"/>
      <c r="Q252" s="1065"/>
      <c r="R252" s="1065"/>
      <c r="S252" s="373"/>
      <c r="T252" s="332"/>
      <c r="U252" s="429"/>
      <c r="V252" s="195"/>
    </row>
    <row r="253" spans="1:22" s="608" customFormat="1" x14ac:dyDescent="0.25">
      <c r="J253" s="608">
        <f t="shared" ref="J253:Q253" si="0">SUM(J30,J61,J92,J123,J154,J185,J216,J247)</f>
        <v>0</v>
      </c>
      <c r="L253" s="608">
        <f t="shared" si="0"/>
        <v>0</v>
      </c>
      <c r="M253" s="608">
        <f t="shared" si="0"/>
        <v>0</v>
      </c>
      <c r="O253" s="608">
        <f t="shared" si="0"/>
        <v>0</v>
      </c>
      <c r="Q253" s="608">
        <f t="shared" si="0"/>
        <v>0</v>
      </c>
      <c r="R253" s="608">
        <f>SUM(R30,R61,R92,R123,R154,R185,R216,R247)</f>
        <v>0</v>
      </c>
      <c r="S253" s="609"/>
    </row>
    <row r="254" spans="1:22" s="332" customFormat="1" x14ac:dyDescent="0.25">
      <c r="R254" s="564"/>
      <c r="S254" s="292"/>
    </row>
    <row r="255" spans="1:22" s="332" customFormat="1" x14ac:dyDescent="0.25">
      <c r="C255" s="332">
        <f>C6</f>
        <v>0</v>
      </c>
      <c r="D255" s="332">
        <f>C7</f>
        <v>0</v>
      </c>
      <c r="F255" s="496" t="str">
        <f>J61</f>
        <v/>
      </c>
      <c r="G255" s="496">
        <f t="shared" ref="G255:N255" si="1">K61</f>
        <v>0</v>
      </c>
      <c r="H255" s="496" t="str">
        <f t="shared" si="1"/>
        <v/>
      </c>
      <c r="I255" s="496">
        <f t="shared" si="1"/>
        <v>0</v>
      </c>
      <c r="J255" s="496" t="str">
        <f>N61</f>
        <v/>
      </c>
      <c r="K255" s="496">
        <f t="shared" si="1"/>
        <v>0</v>
      </c>
      <c r="L255" s="496">
        <f t="shared" si="1"/>
        <v>0</v>
      </c>
      <c r="M255" s="496">
        <f t="shared" si="1"/>
        <v>0</v>
      </c>
      <c r="N255" s="496" t="str">
        <f t="shared" si="1"/>
        <v/>
      </c>
      <c r="R255" s="564">
        <f>B34</f>
        <v>0</v>
      </c>
      <c r="S255" s="292"/>
    </row>
    <row r="256" spans="1:22" s="332" customFormat="1" x14ac:dyDescent="0.25">
      <c r="C256" s="332">
        <f>C37</f>
        <v>0</v>
      </c>
      <c r="D256" s="332">
        <f>C38</f>
        <v>0</v>
      </c>
      <c r="F256" s="496" t="str">
        <f>J61</f>
        <v/>
      </c>
      <c r="G256" s="496">
        <f t="shared" ref="G256:N256" si="2">K61</f>
        <v>0</v>
      </c>
      <c r="H256" s="496" t="str">
        <f t="shared" si="2"/>
        <v/>
      </c>
      <c r="I256" s="496">
        <f t="shared" si="2"/>
        <v>0</v>
      </c>
      <c r="J256" s="496" t="str">
        <f t="shared" si="2"/>
        <v/>
      </c>
      <c r="K256" s="496">
        <f t="shared" si="2"/>
        <v>0</v>
      </c>
      <c r="L256" s="496">
        <f t="shared" si="2"/>
        <v>0</v>
      </c>
      <c r="M256" s="496">
        <f t="shared" si="2"/>
        <v>0</v>
      </c>
      <c r="N256" s="496" t="str">
        <f t="shared" si="2"/>
        <v/>
      </c>
      <c r="R256" s="564">
        <f>B65</f>
        <v>0</v>
      </c>
      <c r="S256" s="292"/>
    </row>
    <row r="257" spans="3:19" s="332" customFormat="1" x14ac:dyDescent="0.25">
      <c r="C257" s="332">
        <f>C68</f>
        <v>0</v>
      </c>
      <c r="D257" s="332">
        <f>C69</f>
        <v>0</v>
      </c>
      <c r="F257" s="496" t="str">
        <f>J92</f>
        <v/>
      </c>
      <c r="G257" s="496">
        <f t="shared" ref="G257:N257" si="3">K92</f>
        <v>0</v>
      </c>
      <c r="H257" s="496" t="str">
        <f t="shared" si="3"/>
        <v/>
      </c>
      <c r="I257" s="496">
        <f t="shared" si="3"/>
        <v>0</v>
      </c>
      <c r="J257" s="496" t="str">
        <f t="shared" si="3"/>
        <v/>
      </c>
      <c r="K257" s="496">
        <f t="shared" si="3"/>
        <v>0</v>
      </c>
      <c r="L257" s="496">
        <f t="shared" si="3"/>
        <v>0</v>
      </c>
      <c r="M257" s="496">
        <f t="shared" si="3"/>
        <v>0</v>
      </c>
      <c r="N257" s="496" t="str">
        <f t="shared" si="3"/>
        <v/>
      </c>
      <c r="R257" s="564">
        <f>B96</f>
        <v>0</v>
      </c>
      <c r="S257" s="292"/>
    </row>
    <row r="258" spans="3:19" s="332" customFormat="1" x14ac:dyDescent="0.25">
      <c r="C258" s="332">
        <f>C99</f>
        <v>0</v>
      </c>
      <c r="D258" s="332">
        <f>C100</f>
        <v>0</v>
      </c>
      <c r="F258" s="496" t="str">
        <f>J123</f>
        <v/>
      </c>
      <c r="G258" s="496">
        <f t="shared" ref="G258:N258" si="4">K123</f>
        <v>0</v>
      </c>
      <c r="H258" s="496" t="str">
        <f t="shared" si="4"/>
        <v/>
      </c>
      <c r="I258" s="496">
        <f t="shared" si="4"/>
        <v>0</v>
      </c>
      <c r="J258" s="496" t="str">
        <f t="shared" si="4"/>
        <v/>
      </c>
      <c r="K258" s="496">
        <f t="shared" si="4"/>
        <v>0</v>
      </c>
      <c r="L258" s="496">
        <f t="shared" si="4"/>
        <v>0</v>
      </c>
      <c r="M258" s="496">
        <f t="shared" si="4"/>
        <v>0</v>
      </c>
      <c r="N258" s="496" t="str">
        <f t="shared" si="4"/>
        <v/>
      </c>
      <c r="R258" s="564">
        <f>B127</f>
        <v>0</v>
      </c>
      <c r="S258" s="292"/>
    </row>
    <row r="259" spans="3:19" s="332" customFormat="1" x14ac:dyDescent="0.25">
      <c r="C259" s="332">
        <f>C130</f>
        <v>0</v>
      </c>
      <c r="D259" s="332">
        <f>C131</f>
        <v>0</v>
      </c>
      <c r="F259" s="496" t="str">
        <f>J154</f>
        <v/>
      </c>
      <c r="G259" s="496">
        <f t="shared" ref="G259:N259" si="5">K154</f>
        <v>0</v>
      </c>
      <c r="H259" s="496" t="str">
        <f t="shared" si="5"/>
        <v/>
      </c>
      <c r="I259" s="496">
        <f t="shared" si="5"/>
        <v>0</v>
      </c>
      <c r="J259" s="496" t="str">
        <f t="shared" si="5"/>
        <v/>
      </c>
      <c r="K259" s="496">
        <f t="shared" si="5"/>
        <v>0</v>
      </c>
      <c r="L259" s="496">
        <f t="shared" si="5"/>
        <v>0</v>
      </c>
      <c r="M259" s="496">
        <f t="shared" si="5"/>
        <v>0</v>
      </c>
      <c r="N259" s="496" t="str">
        <f t="shared" si="5"/>
        <v/>
      </c>
      <c r="R259" s="564">
        <f>B158</f>
        <v>0</v>
      </c>
      <c r="S259" s="292"/>
    </row>
    <row r="260" spans="3:19" s="332" customFormat="1" x14ac:dyDescent="0.25">
      <c r="C260" s="332">
        <f>C161</f>
        <v>0</v>
      </c>
      <c r="D260" s="332">
        <f>C162</f>
        <v>0</v>
      </c>
      <c r="F260" s="496" t="str">
        <f>J185</f>
        <v/>
      </c>
      <c r="G260" s="496">
        <f t="shared" ref="G260:N260" si="6">K185</f>
        <v>0</v>
      </c>
      <c r="H260" s="496" t="str">
        <f t="shared" si="6"/>
        <v/>
      </c>
      <c r="I260" s="496">
        <f t="shared" si="6"/>
        <v>0</v>
      </c>
      <c r="J260" s="496" t="str">
        <f t="shared" si="6"/>
        <v/>
      </c>
      <c r="K260" s="496">
        <f t="shared" si="6"/>
        <v>0</v>
      </c>
      <c r="L260" s="496">
        <f t="shared" si="6"/>
        <v>0</v>
      </c>
      <c r="M260" s="496">
        <f t="shared" si="6"/>
        <v>0</v>
      </c>
      <c r="N260" s="496" t="str">
        <f t="shared" si="6"/>
        <v/>
      </c>
      <c r="R260" s="564">
        <f>B189</f>
        <v>0</v>
      </c>
      <c r="S260" s="292"/>
    </row>
    <row r="261" spans="3:19" s="332" customFormat="1" x14ac:dyDescent="0.25">
      <c r="C261" s="332">
        <f>C192</f>
        <v>0</v>
      </c>
      <c r="D261" s="332">
        <f>C193</f>
        <v>0</v>
      </c>
      <c r="F261" s="496" t="str">
        <f>J216</f>
        <v/>
      </c>
      <c r="G261" s="496">
        <f t="shared" ref="G261:N261" si="7">K216</f>
        <v>0</v>
      </c>
      <c r="H261" s="496" t="str">
        <f t="shared" si="7"/>
        <v/>
      </c>
      <c r="I261" s="496">
        <f t="shared" si="7"/>
        <v>0</v>
      </c>
      <c r="J261" s="496" t="str">
        <f t="shared" si="7"/>
        <v/>
      </c>
      <c r="K261" s="496">
        <f t="shared" si="7"/>
        <v>0</v>
      </c>
      <c r="L261" s="496">
        <f t="shared" si="7"/>
        <v>0</v>
      </c>
      <c r="M261" s="496">
        <f t="shared" si="7"/>
        <v>0</v>
      </c>
      <c r="N261" s="496" t="str">
        <f t="shared" si="7"/>
        <v/>
      </c>
      <c r="R261" s="564">
        <f>B220</f>
        <v>0</v>
      </c>
      <c r="S261" s="292"/>
    </row>
    <row r="262" spans="3:19" s="332" customFormat="1" x14ac:dyDescent="0.25">
      <c r="C262" s="332">
        <f>C223</f>
        <v>0</v>
      </c>
      <c r="D262" s="332">
        <f>C224</f>
        <v>0</v>
      </c>
      <c r="F262" s="496" t="str">
        <f t="shared" ref="F262:N262" si="8">J247</f>
        <v/>
      </c>
      <c r="G262" s="496">
        <f t="shared" si="8"/>
        <v>0</v>
      </c>
      <c r="H262" s="496" t="str">
        <f t="shared" si="8"/>
        <v/>
      </c>
      <c r="I262" s="496">
        <f t="shared" si="8"/>
        <v>0</v>
      </c>
      <c r="J262" s="496" t="str">
        <f t="shared" si="8"/>
        <v/>
      </c>
      <c r="K262" s="496">
        <f t="shared" si="8"/>
        <v>0</v>
      </c>
      <c r="L262" s="496">
        <f t="shared" si="8"/>
        <v>0</v>
      </c>
      <c r="M262" s="496">
        <f t="shared" si="8"/>
        <v>0</v>
      </c>
      <c r="N262" s="496" t="str">
        <f t="shared" si="8"/>
        <v/>
      </c>
      <c r="R262" s="564">
        <f>B251</f>
        <v>0</v>
      </c>
      <c r="S262" s="292"/>
    </row>
    <row r="263" spans="3:19" s="332" customFormat="1" x14ac:dyDescent="0.25">
      <c r="R263" s="564"/>
      <c r="S263" s="292"/>
    </row>
    <row r="264" spans="3:19" s="332" customFormat="1" x14ac:dyDescent="0.25">
      <c r="R264" s="564"/>
      <c r="S264" s="292"/>
    </row>
    <row r="265" spans="3:19" s="332" customFormat="1" x14ac:dyDescent="0.25">
      <c r="R265" s="564"/>
      <c r="S265" s="292"/>
    </row>
    <row r="266" spans="3:19" s="332" customFormat="1" x14ac:dyDescent="0.25">
      <c r="R266" s="564"/>
      <c r="S266" s="292"/>
    </row>
  </sheetData>
  <sheetProtection selectLockedCells="1"/>
  <protectedRanges>
    <protectedRange sqref="J7" name="Range1_1"/>
    <protectedRange sqref="J38" name="Range1_1_1"/>
    <protectedRange sqref="J69" name="Range1_1_2"/>
    <protectedRange sqref="J100" name="Range1_1_3"/>
    <protectedRange sqref="J131" name="Range1_1_4"/>
    <protectedRange sqref="J162" name="Range1_1_5"/>
    <protectedRange sqref="J193" name="Range1_1_6"/>
    <protectedRange sqref="J224" name="Range1_1_7"/>
  </protectedRanges>
  <dataConsolidate/>
  <mergeCells count="383">
    <mergeCell ref="P1:R1"/>
    <mergeCell ref="J2:K2"/>
    <mergeCell ref="P2:R2"/>
    <mergeCell ref="J3:K3"/>
    <mergeCell ref="P3:R3"/>
    <mergeCell ref="B13:F13"/>
    <mergeCell ref="C6:K6"/>
    <mergeCell ref="C7:G7"/>
    <mergeCell ref="B9:F9"/>
    <mergeCell ref="G9:I9"/>
    <mergeCell ref="B10:D10"/>
    <mergeCell ref="G10:I10"/>
    <mergeCell ref="B1:E3"/>
    <mergeCell ref="J1:K1"/>
    <mergeCell ref="B11:D11"/>
    <mergeCell ref="G11:I11"/>
    <mergeCell ref="B12:D12"/>
    <mergeCell ref="G12:I12"/>
    <mergeCell ref="G13:I13"/>
    <mergeCell ref="N21:R21"/>
    <mergeCell ref="B22:F22"/>
    <mergeCell ref="G22:I22"/>
    <mergeCell ref="B18:C19"/>
    <mergeCell ref="E18:H19"/>
    <mergeCell ref="I18:L19"/>
    <mergeCell ref="N18:R19"/>
    <mergeCell ref="G14:I14"/>
    <mergeCell ref="B15:F15"/>
    <mergeCell ref="G15:I15"/>
    <mergeCell ref="C16:H16"/>
    <mergeCell ref="B17:L17"/>
    <mergeCell ref="B14:F14"/>
    <mergeCell ref="B23:F23"/>
    <mergeCell ref="G23:I23"/>
    <mergeCell ref="B24:F24"/>
    <mergeCell ref="G24:I24"/>
    <mergeCell ref="B25:F25"/>
    <mergeCell ref="G25:I25"/>
    <mergeCell ref="B20:F20"/>
    <mergeCell ref="G20:I20"/>
    <mergeCell ref="B21:F21"/>
    <mergeCell ref="G21:I21"/>
    <mergeCell ref="B30:H30"/>
    <mergeCell ref="G31:R31"/>
    <mergeCell ref="C33:I33"/>
    <mergeCell ref="B34:R35"/>
    <mergeCell ref="C37:K37"/>
    <mergeCell ref="C38:G38"/>
    <mergeCell ref="G26:I26"/>
    <mergeCell ref="B27:F27"/>
    <mergeCell ref="G27:I27"/>
    <mergeCell ref="B28:F28"/>
    <mergeCell ref="G28:I28"/>
    <mergeCell ref="B29:F29"/>
    <mergeCell ref="G29:I29"/>
    <mergeCell ref="B43:D43"/>
    <mergeCell ref="G43:I43"/>
    <mergeCell ref="G44:I44"/>
    <mergeCell ref="G45:I45"/>
    <mergeCell ref="B44:F44"/>
    <mergeCell ref="B45:F45"/>
    <mergeCell ref="B40:F40"/>
    <mergeCell ref="G40:I40"/>
    <mergeCell ref="B41:D41"/>
    <mergeCell ref="G41:I41"/>
    <mergeCell ref="B42:D42"/>
    <mergeCell ref="G42:I42"/>
    <mergeCell ref="N49:R50"/>
    <mergeCell ref="B51:F51"/>
    <mergeCell ref="G51:I51"/>
    <mergeCell ref="B52:F52"/>
    <mergeCell ref="G52:I52"/>
    <mergeCell ref="N52:R52"/>
    <mergeCell ref="B46:F46"/>
    <mergeCell ref="G46:I46"/>
    <mergeCell ref="C47:H47"/>
    <mergeCell ref="B48:L48"/>
    <mergeCell ref="B49:C50"/>
    <mergeCell ref="E49:H50"/>
    <mergeCell ref="I49:L50"/>
    <mergeCell ref="B56:F56"/>
    <mergeCell ref="G56:I56"/>
    <mergeCell ref="G57:I57"/>
    <mergeCell ref="B58:F58"/>
    <mergeCell ref="G58:I58"/>
    <mergeCell ref="B59:F59"/>
    <mergeCell ref="G59:I59"/>
    <mergeCell ref="B53:F53"/>
    <mergeCell ref="G53:I53"/>
    <mergeCell ref="B54:F54"/>
    <mergeCell ref="G54:I54"/>
    <mergeCell ref="B55:F55"/>
    <mergeCell ref="G55:I55"/>
    <mergeCell ref="B75:F75"/>
    <mergeCell ref="C68:K68"/>
    <mergeCell ref="C69:G69"/>
    <mergeCell ref="B71:F71"/>
    <mergeCell ref="G71:I71"/>
    <mergeCell ref="B72:D72"/>
    <mergeCell ref="G72:I72"/>
    <mergeCell ref="B60:F60"/>
    <mergeCell ref="G60:I60"/>
    <mergeCell ref="B61:H61"/>
    <mergeCell ref="G62:R62"/>
    <mergeCell ref="C64:I64"/>
    <mergeCell ref="B65:R66"/>
    <mergeCell ref="B73:D73"/>
    <mergeCell ref="G73:I73"/>
    <mergeCell ref="B74:D74"/>
    <mergeCell ref="G74:I74"/>
    <mergeCell ref="G75:I75"/>
    <mergeCell ref="N83:R83"/>
    <mergeCell ref="B84:F84"/>
    <mergeCell ref="G84:I84"/>
    <mergeCell ref="B80:C81"/>
    <mergeCell ref="E80:H81"/>
    <mergeCell ref="I80:L81"/>
    <mergeCell ref="N80:R81"/>
    <mergeCell ref="G76:I76"/>
    <mergeCell ref="B77:F77"/>
    <mergeCell ref="G77:I77"/>
    <mergeCell ref="C78:H78"/>
    <mergeCell ref="B79:L79"/>
    <mergeCell ref="B76:F76"/>
    <mergeCell ref="B85:F85"/>
    <mergeCell ref="G85:I85"/>
    <mergeCell ref="B86:F86"/>
    <mergeCell ref="G86:I86"/>
    <mergeCell ref="B87:F87"/>
    <mergeCell ref="G87:I87"/>
    <mergeCell ref="B82:F82"/>
    <mergeCell ref="G82:I82"/>
    <mergeCell ref="B83:F83"/>
    <mergeCell ref="G83:I83"/>
    <mergeCell ref="B92:H92"/>
    <mergeCell ref="G93:R93"/>
    <mergeCell ref="C95:I95"/>
    <mergeCell ref="B96:R97"/>
    <mergeCell ref="C99:K99"/>
    <mergeCell ref="C100:G100"/>
    <mergeCell ref="G88:I88"/>
    <mergeCell ref="B89:F89"/>
    <mergeCell ref="G89:I89"/>
    <mergeCell ref="B90:F90"/>
    <mergeCell ref="G90:I90"/>
    <mergeCell ref="B91:F91"/>
    <mergeCell ref="G91:I91"/>
    <mergeCell ref="B105:D105"/>
    <mergeCell ref="G105:I105"/>
    <mergeCell ref="G106:I106"/>
    <mergeCell ref="G107:I107"/>
    <mergeCell ref="B106:F106"/>
    <mergeCell ref="B107:F107"/>
    <mergeCell ref="B102:F102"/>
    <mergeCell ref="G102:I102"/>
    <mergeCell ref="B103:D103"/>
    <mergeCell ref="G103:I103"/>
    <mergeCell ref="B104:D104"/>
    <mergeCell ref="G104:I104"/>
    <mergeCell ref="N111:R112"/>
    <mergeCell ref="B113:F113"/>
    <mergeCell ref="G113:I113"/>
    <mergeCell ref="B114:F114"/>
    <mergeCell ref="G114:I114"/>
    <mergeCell ref="N114:R114"/>
    <mergeCell ref="B108:F108"/>
    <mergeCell ref="G108:I108"/>
    <mergeCell ref="C109:H109"/>
    <mergeCell ref="B110:L110"/>
    <mergeCell ref="B111:C112"/>
    <mergeCell ref="E111:H112"/>
    <mergeCell ref="I111:L112"/>
    <mergeCell ref="B118:F118"/>
    <mergeCell ref="G118:I118"/>
    <mergeCell ref="G119:I119"/>
    <mergeCell ref="B120:F120"/>
    <mergeCell ref="G120:I120"/>
    <mergeCell ref="B121:F121"/>
    <mergeCell ref="G121:I121"/>
    <mergeCell ref="B115:F115"/>
    <mergeCell ref="G115:I115"/>
    <mergeCell ref="B116:F116"/>
    <mergeCell ref="G116:I116"/>
    <mergeCell ref="B117:F117"/>
    <mergeCell ref="G117:I117"/>
    <mergeCell ref="C130:K130"/>
    <mergeCell ref="C131:G131"/>
    <mergeCell ref="B133:F133"/>
    <mergeCell ref="G133:I133"/>
    <mergeCell ref="B134:D134"/>
    <mergeCell ref="G134:I134"/>
    <mergeCell ref="B122:F122"/>
    <mergeCell ref="G122:I122"/>
    <mergeCell ref="B123:H123"/>
    <mergeCell ref="G124:R124"/>
    <mergeCell ref="C126:I126"/>
    <mergeCell ref="B127:R128"/>
    <mergeCell ref="G138:I138"/>
    <mergeCell ref="B139:F139"/>
    <mergeCell ref="G139:I139"/>
    <mergeCell ref="C140:H140"/>
    <mergeCell ref="B141:L141"/>
    <mergeCell ref="B138:F138"/>
    <mergeCell ref="B135:D135"/>
    <mergeCell ref="G135:I135"/>
    <mergeCell ref="B136:D136"/>
    <mergeCell ref="G136:I136"/>
    <mergeCell ref="G137:I137"/>
    <mergeCell ref="B137:F137"/>
    <mergeCell ref="N145:R145"/>
    <mergeCell ref="B146:F146"/>
    <mergeCell ref="G146:I146"/>
    <mergeCell ref="B147:F147"/>
    <mergeCell ref="G147:I147"/>
    <mergeCell ref="B142:C143"/>
    <mergeCell ref="E142:H143"/>
    <mergeCell ref="I142:L143"/>
    <mergeCell ref="N142:R143"/>
    <mergeCell ref="B144:F144"/>
    <mergeCell ref="G144:I144"/>
    <mergeCell ref="B148:F148"/>
    <mergeCell ref="G148:I148"/>
    <mergeCell ref="B149:F149"/>
    <mergeCell ref="G149:I149"/>
    <mergeCell ref="G150:I150"/>
    <mergeCell ref="B151:F151"/>
    <mergeCell ref="G151:I151"/>
    <mergeCell ref="B145:F145"/>
    <mergeCell ref="G145:I145"/>
    <mergeCell ref="C157:I157"/>
    <mergeCell ref="B158:R159"/>
    <mergeCell ref="C161:K161"/>
    <mergeCell ref="C162:G162"/>
    <mergeCell ref="B164:F164"/>
    <mergeCell ref="G164:I164"/>
    <mergeCell ref="B152:F152"/>
    <mergeCell ref="G152:I152"/>
    <mergeCell ref="B153:F153"/>
    <mergeCell ref="G153:I153"/>
    <mergeCell ref="B154:H154"/>
    <mergeCell ref="G155:R155"/>
    <mergeCell ref="G168:I168"/>
    <mergeCell ref="G169:I169"/>
    <mergeCell ref="B170:F170"/>
    <mergeCell ref="G170:I170"/>
    <mergeCell ref="B168:F168"/>
    <mergeCell ref="B169:F169"/>
    <mergeCell ref="B165:D165"/>
    <mergeCell ref="G165:I165"/>
    <mergeCell ref="B166:D166"/>
    <mergeCell ref="G166:I166"/>
    <mergeCell ref="B167:D167"/>
    <mergeCell ref="G167:I167"/>
    <mergeCell ref="N176:R176"/>
    <mergeCell ref="B177:F177"/>
    <mergeCell ref="G177:I177"/>
    <mergeCell ref="C171:H171"/>
    <mergeCell ref="B172:L172"/>
    <mergeCell ref="B173:C174"/>
    <mergeCell ref="E173:H174"/>
    <mergeCell ref="I173:L174"/>
    <mergeCell ref="N173:R174"/>
    <mergeCell ref="B178:F178"/>
    <mergeCell ref="G178:I178"/>
    <mergeCell ref="B179:F179"/>
    <mergeCell ref="G179:I179"/>
    <mergeCell ref="B180:F180"/>
    <mergeCell ref="G180:I180"/>
    <mergeCell ref="B175:F175"/>
    <mergeCell ref="G175:I175"/>
    <mergeCell ref="B176:F176"/>
    <mergeCell ref="G176:I176"/>
    <mergeCell ref="B185:H185"/>
    <mergeCell ref="G186:R186"/>
    <mergeCell ref="C188:I188"/>
    <mergeCell ref="B189:R190"/>
    <mergeCell ref="C192:K192"/>
    <mergeCell ref="C193:G193"/>
    <mergeCell ref="G181:I181"/>
    <mergeCell ref="B182:F182"/>
    <mergeCell ref="G182:I182"/>
    <mergeCell ref="B183:F183"/>
    <mergeCell ref="G183:I183"/>
    <mergeCell ref="B184:F184"/>
    <mergeCell ref="G184:I184"/>
    <mergeCell ref="B198:D198"/>
    <mergeCell ref="G198:I198"/>
    <mergeCell ref="G199:I199"/>
    <mergeCell ref="G200:I200"/>
    <mergeCell ref="B199:F199"/>
    <mergeCell ref="B200:F200"/>
    <mergeCell ref="B195:F195"/>
    <mergeCell ref="G195:I195"/>
    <mergeCell ref="B196:D196"/>
    <mergeCell ref="G196:I196"/>
    <mergeCell ref="B197:D197"/>
    <mergeCell ref="G197:I197"/>
    <mergeCell ref="N204:R205"/>
    <mergeCell ref="B206:F206"/>
    <mergeCell ref="G206:I206"/>
    <mergeCell ref="B207:F207"/>
    <mergeCell ref="G207:I207"/>
    <mergeCell ref="N207:R207"/>
    <mergeCell ref="B201:F201"/>
    <mergeCell ref="G201:I201"/>
    <mergeCell ref="C202:H202"/>
    <mergeCell ref="B203:L203"/>
    <mergeCell ref="B204:C205"/>
    <mergeCell ref="E204:H205"/>
    <mergeCell ref="I204:L205"/>
    <mergeCell ref="B211:F211"/>
    <mergeCell ref="G211:I211"/>
    <mergeCell ref="G212:I212"/>
    <mergeCell ref="B213:F213"/>
    <mergeCell ref="G213:I213"/>
    <mergeCell ref="B214:F214"/>
    <mergeCell ref="G214:I214"/>
    <mergeCell ref="B208:F208"/>
    <mergeCell ref="G208:I208"/>
    <mergeCell ref="B209:F209"/>
    <mergeCell ref="G209:I209"/>
    <mergeCell ref="B210:F210"/>
    <mergeCell ref="G210:I210"/>
    <mergeCell ref="C223:K223"/>
    <mergeCell ref="C224:G224"/>
    <mergeCell ref="B226:F226"/>
    <mergeCell ref="G226:I226"/>
    <mergeCell ref="B227:D227"/>
    <mergeCell ref="G227:I227"/>
    <mergeCell ref="B215:F215"/>
    <mergeCell ref="G215:I215"/>
    <mergeCell ref="B216:H216"/>
    <mergeCell ref="G217:R217"/>
    <mergeCell ref="C219:I219"/>
    <mergeCell ref="B220:R221"/>
    <mergeCell ref="G231:I231"/>
    <mergeCell ref="B232:F232"/>
    <mergeCell ref="G232:I232"/>
    <mergeCell ref="C233:H233"/>
    <mergeCell ref="B234:L234"/>
    <mergeCell ref="B231:F231"/>
    <mergeCell ref="B228:D228"/>
    <mergeCell ref="G228:I228"/>
    <mergeCell ref="B229:D229"/>
    <mergeCell ref="G229:I229"/>
    <mergeCell ref="G230:I230"/>
    <mergeCell ref="B230:F230"/>
    <mergeCell ref="G238:I238"/>
    <mergeCell ref="N238:R238"/>
    <mergeCell ref="B239:F239"/>
    <mergeCell ref="G239:I239"/>
    <mergeCell ref="B240:F240"/>
    <mergeCell ref="G240:I240"/>
    <mergeCell ref="B235:C236"/>
    <mergeCell ref="E235:H236"/>
    <mergeCell ref="I235:L236"/>
    <mergeCell ref="N235:R236"/>
    <mergeCell ref="B237:F237"/>
    <mergeCell ref="G237:I237"/>
    <mergeCell ref="C250:I250"/>
    <mergeCell ref="B251:R252"/>
    <mergeCell ref="P23:P29"/>
    <mergeCell ref="P54:P60"/>
    <mergeCell ref="P85:P91"/>
    <mergeCell ref="P116:P122"/>
    <mergeCell ref="P147:P153"/>
    <mergeCell ref="P178:P184"/>
    <mergeCell ref="P209:P215"/>
    <mergeCell ref="P240:P246"/>
    <mergeCell ref="B245:F245"/>
    <mergeCell ref="G245:I245"/>
    <mergeCell ref="B246:F246"/>
    <mergeCell ref="G246:I246"/>
    <mergeCell ref="B247:H247"/>
    <mergeCell ref="G248:R248"/>
    <mergeCell ref="B241:F241"/>
    <mergeCell ref="G241:I241"/>
    <mergeCell ref="B242:F242"/>
    <mergeCell ref="G242:I242"/>
    <mergeCell ref="G243:I243"/>
    <mergeCell ref="B244:F244"/>
    <mergeCell ref="G244:I244"/>
    <mergeCell ref="B238:F238"/>
  </mergeCells>
  <conditionalFormatting sqref="B251">
    <cfRule type="cellIs" dxfId="99" priority="3" stopIfTrue="1" operator="equal">
      <formula>0</formula>
    </cfRule>
  </conditionalFormatting>
  <conditionalFormatting sqref="C6 C7:G7 J9:J15 L9:L15 J20:J26 L20:L26 B34 C37 C38:G38 J40:J46 L40:L46 J51:J57 L51:L57 B65 C68 C69:G69 J71:J77 L71:L77 J82:J88 L82:L88 B96 C99 C100:G100 J102:J108 L102:L108 J113:J119 L113:L119 B127 C130 C131:G131 J133:J139 L133:L139 J144:J150 L144:L150 B158 C161 C162:G162 J164:J170 L164:L170 J175:J181 L175:L181 B189 C192 C193:G193 J195:J201 L195:L201 J206:J212 L206:L212 B220 C223 C224:G224 J226:J232 L226:L232 J237:J243 L237:L243">
    <cfRule type="cellIs" dxfId="98" priority="24" stopIfTrue="1" operator="equal">
      <formula>0</formula>
    </cfRule>
  </conditionalFormatting>
  <conditionalFormatting sqref="J28 L28 J59 L59 J90 L90 J121 L121 J152 L152 J183 L183 J214 L214">
    <cfRule type="cellIs" dxfId="97" priority="22" stopIfTrue="1" operator="equal">
      <formula>0</formula>
    </cfRule>
  </conditionalFormatting>
  <conditionalFormatting sqref="J33 L33 J64 L64 J95 L95 J126 L126 J157 L157 J188 L188 J219 L219">
    <cfRule type="cellIs" dxfId="96" priority="23" stopIfTrue="1" operator="equal">
      <formula>0</formula>
    </cfRule>
  </conditionalFormatting>
  <conditionalFormatting sqref="J245 L245">
    <cfRule type="cellIs" dxfId="95" priority="1" stopIfTrue="1" operator="equal">
      <formula>0</formula>
    </cfRule>
  </conditionalFormatting>
  <conditionalFormatting sqref="J250 L250">
    <cfRule type="cellIs" dxfId="94" priority="2" stopIfTrue="1" operator="equal">
      <formula>0</formula>
    </cfRule>
  </conditionalFormatting>
  <dataValidations count="3">
    <dataValidation type="whole" allowBlank="1" showInputMessage="1" showErrorMessage="1" error="Can not put a positive number into this cell" sqref="J241:J242 L241:L242 J179:J180 L179:L180 J117:J118 L117:L118 J55:J56 L55:L56 L24:L25 J24:J25 L86:L87 J86:J87 L148:L149 J148:J149 L210:L211 J210:J211" xr:uid="{00000000-0002-0000-1C00-000000000000}">
      <formula1>-5.05555555555555E+21</formula1>
      <formula2>0</formula2>
    </dataValidation>
    <dataValidation allowBlank="1" showInputMessage="1" showErrorMessage="1" errorTitle="Negative number" error="Can not put a negative number into worksheet" sqref="L250 L238:L240 J238:J240 J250 L188 L176:L178 J176:J178 J188 J199:L199 J197:J198 L197:L198 L126 L114:L116 J114:J116 J126 J137:L137 J135:J136 L135:L136 L64 L52:L54 J52:J54 J64 J75:L75 J73:J74 L73:L74 J13:L13 J11:J12 L11:L12 L42:L43 J42:J43 J44:L44 J33 J21:J23 L21:L23 L33 L104:L105 J104:J105 J106:L106 J95 J83:J85 L83:L85 L95 L166:L167 J166:J167 J168:L168 J157 J145:J147 L145:L147 L157 L228:L229 J228:J229 J230:L230 J219 J207:J209 L207:L209 L219" xr:uid="{00000000-0002-0000-1C00-000001000000}"/>
    <dataValidation type="whole" allowBlank="1" showInputMessage="1" showErrorMessage="1" errorTitle="Negative number" error="Can not put a negative number into worksheet" sqref="K250 M249:M250 K188 M187:M188 K197:K198 K200:K201 M197:M201 K126 M125:M126 K135:K136 K138:K139 M135:M139 K64 M63:M64 K73:K74 K76:K77 M73:M77 K11:K12 K14:K15 M11:M15 M42:M46 K45:K46 K42:K43 M32:M33 K33 M104:M108 K107:K108 K104:K105 M94:M95 K95 M166:M170 K169:K170 K166:K167 M156:M157 K157 M228:M232 K231:K232 K228:K229 M218:M219 K219" xr:uid="{00000000-0002-0000-1C00-000002000000}">
      <formula1>0</formula1>
      <formula2>999999999999</formula2>
    </dataValidation>
  </dataValidations>
  <pageMargins left="1" right="0" top="0.5" bottom="0" header="0" footer="0"/>
  <pageSetup scale="72" fitToHeight="4" orientation="portrait" r:id="rId1"/>
  <headerFooter alignWithMargins="0">
    <oddHeader xml:space="preserve">&amp;CIncome Analysis Worksheet </oddHeader>
  </headerFooter>
  <rowBreaks count="3" manualBreakCount="3">
    <brk id="66" min="1" max="15" man="1"/>
    <brk id="128" min="1" max="15" man="1"/>
    <brk id="19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locked="0" defaultSize="0" autoFill="0" autoLine="0" autoPict="0" altText="">
                <anchor moveWithCells="1">
                  <from>
                    <xdr:col>1</xdr:col>
                    <xdr:colOff>0</xdr:colOff>
                    <xdr:row>17</xdr:row>
                    <xdr:rowOff>0</xdr:rowOff>
                  </from>
                  <to>
                    <xdr:col>1</xdr:col>
                    <xdr:colOff>247650</xdr:colOff>
                    <xdr:row>18</xdr:row>
                    <xdr:rowOff>57150</xdr:rowOff>
                  </to>
                </anchor>
              </controlPr>
            </control>
          </mc:Choice>
        </mc:AlternateContent>
        <mc:AlternateContent xmlns:mc="http://schemas.openxmlformats.org/markup-compatibility/2006">
          <mc:Choice Requires="x14">
            <control shapeId="235522" r:id="rId5" name="Check Box 2">
              <controlPr locked="0" defaultSize="0" autoFill="0" autoLine="0" autoPict="0" altText="">
                <anchor moveWithCells="1">
                  <from>
                    <xdr:col>8</xdr:col>
                    <xdr:colOff>0</xdr:colOff>
                    <xdr:row>17</xdr:row>
                    <xdr:rowOff>0</xdr:rowOff>
                  </from>
                  <to>
                    <xdr:col>9</xdr:col>
                    <xdr:colOff>57150</xdr:colOff>
                    <xdr:row>18</xdr:row>
                    <xdr:rowOff>57150</xdr:rowOff>
                  </to>
                </anchor>
              </controlPr>
            </control>
          </mc:Choice>
        </mc:AlternateContent>
        <mc:AlternateContent xmlns:mc="http://schemas.openxmlformats.org/markup-compatibility/2006">
          <mc:Choice Requires="x14">
            <control shapeId="235523" r:id="rId6" name="Check Box 3">
              <controlPr locked="0" defaultSize="0" autoFill="0" autoLine="0" autoPict="0" altText="">
                <anchor moveWithCells="1">
                  <from>
                    <xdr:col>13</xdr:col>
                    <xdr:colOff>0</xdr:colOff>
                    <xdr:row>17</xdr:row>
                    <xdr:rowOff>0</xdr:rowOff>
                  </from>
                  <to>
                    <xdr:col>13</xdr:col>
                    <xdr:colOff>247650</xdr:colOff>
                    <xdr:row>18</xdr:row>
                    <xdr:rowOff>57150</xdr:rowOff>
                  </to>
                </anchor>
              </controlPr>
            </control>
          </mc:Choice>
        </mc:AlternateContent>
        <mc:AlternateContent xmlns:mc="http://schemas.openxmlformats.org/markup-compatibility/2006">
          <mc:Choice Requires="x14">
            <control shapeId="235524" r:id="rId7" name="Check Box 4">
              <controlPr locked="0" defaultSize="0" autoFill="0" autoLine="0" autoPict="0" altText="">
                <anchor moveWithCells="1">
                  <from>
                    <xdr:col>1</xdr:col>
                    <xdr:colOff>0</xdr:colOff>
                    <xdr:row>48</xdr:row>
                    <xdr:rowOff>0</xdr:rowOff>
                  </from>
                  <to>
                    <xdr:col>1</xdr:col>
                    <xdr:colOff>247650</xdr:colOff>
                    <xdr:row>49</xdr:row>
                    <xdr:rowOff>57150</xdr:rowOff>
                  </to>
                </anchor>
              </controlPr>
            </control>
          </mc:Choice>
        </mc:AlternateContent>
        <mc:AlternateContent xmlns:mc="http://schemas.openxmlformats.org/markup-compatibility/2006">
          <mc:Choice Requires="x14">
            <control shapeId="235525" r:id="rId8" name="Check Box 5">
              <controlPr locked="0" defaultSize="0" autoFill="0" autoLine="0" autoPict="0" altText="">
                <anchor moveWithCells="1">
                  <from>
                    <xdr:col>8</xdr:col>
                    <xdr:colOff>0</xdr:colOff>
                    <xdr:row>48</xdr:row>
                    <xdr:rowOff>0</xdr:rowOff>
                  </from>
                  <to>
                    <xdr:col>9</xdr:col>
                    <xdr:colOff>57150</xdr:colOff>
                    <xdr:row>49</xdr:row>
                    <xdr:rowOff>57150</xdr:rowOff>
                  </to>
                </anchor>
              </controlPr>
            </control>
          </mc:Choice>
        </mc:AlternateContent>
        <mc:AlternateContent xmlns:mc="http://schemas.openxmlformats.org/markup-compatibility/2006">
          <mc:Choice Requires="x14">
            <control shapeId="235526" r:id="rId9" name="Check Box 6">
              <controlPr locked="0" defaultSize="0" autoFill="0" autoLine="0" autoPict="0" altText="">
                <anchor moveWithCells="1">
                  <from>
                    <xdr:col>13</xdr:col>
                    <xdr:colOff>0</xdr:colOff>
                    <xdr:row>48</xdr:row>
                    <xdr:rowOff>0</xdr:rowOff>
                  </from>
                  <to>
                    <xdr:col>13</xdr:col>
                    <xdr:colOff>247650</xdr:colOff>
                    <xdr:row>49</xdr:row>
                    <xdr:rowOff>57150</xdr:rowOff>
                  </to>
                </anchor>
              </controlPr>
            </control>
          </mc:Choice>
        </mc:AlternateContent>
        <mc:AlternateContent xmlns:mc="http://schemas.openxmlformats.org/markup-compatibility/2006">
          <mc:Choice Requires="x14">
            <control shapeId="235527" r:id="rId10" name="Check Box 7">
              <controlPr locked="0" defaultSize="0" autoFill="0" autoLine="0" autoPict="0" altText="">
                <anchor moveWithCells="1">
                  <from>
                    <xdr:col>1</xdr:col>
                    <xdr:colOff>0</xdr:colOff>
                    <xdr:row>79</xdr:row>
                    <xdr:rowOff>0</xdr:rowOff>
                  </from>
                  <to>
                    <xdr:col>1</xdr:col>
                    <xdr:colOff>247650</xdr:colOff>
                    <xdr:row>80</xdr:row>
                    <xdr:rowOff>57150</xdr:rowOff>
                  </to>
                </anchor>
              </controlPr>
            </control>
          </mc:Choice>
        </mc:AlternateContent>
        <mc:AlternateContent xmlns:mc="http://schemas.openxmlformats.org/markup-compatibility/2006">
          <mc:Choice Requires="x14">
            <control shapeId="235528" r:id="rId11" name="Check Box 8">
              <controlPr locked="0" defaultSize="0" autoFill="0" autoLine="0" autoPict="0" altText="">
                <anchor moveWithCells="1">
                  <from>
                    <xdr:col>8</xdr:col>
                    <xdr:colOff>0</xdr:colOff>
                    <xdr:row>79</xdr:row>
                    <xdr:rowOff>0</xdr:rowOff>
                  </from>
                  <to>
                    <xdr:col>9</xdr:col>
                    <xdr:colOff>57150</xdr:colOff>
                    <xdr:row>80</xdr:row>
                    <xdr:rowOff>57150</xdr:rowOff>
                  </to>
                </anchor>
              </controlPr>
            </control>
          </mc:Choice>
        </mc:AlternateContent>
        <mc:AlternateContent xmlns:mc="http://schemas.openxmlformats.org/markup-compatibility/2006">
          <mc:Choice Requires="x14">
            <control shapeId="235529" r:id="rId12" name="Check Box 9">
              <controlPr locked="0" defaultSize="0" autoFill="0" autoLine="0" autoPict="0" altText="">
                <anchor moveWithCells="1">
                  <from>
                    <xdr:col>13</xdr:col>
                    <xdr:colOff>0</xdr:colOff>
                    <xdr:row>79</xdr:row>
                    <xdr:rowOff>0</xdr:rowOff>
                  </from>
                  <to>
                    <xdr:col>13</xdr:col>
                    <xdr:colOff>247650</xdr:colOff>
                    <xdr:row>80</xdr:row>
                    <xdr:rowOff>57150</xdr:rowOff>
                  </to>
                </anchor>
              </controlPr>
            </control>
          </mc:Choice>
        </mc:AlternateContent>
        <mc:AlternateContent xmlns:mc="http://schemas.openxmlformats.org/markup-compatibility/2006">
          <mc:Choice Requires="x14">
            <control shapeId="235530" r:id="rId13" name="Check Box 10">
              <controlPr locked="0" defaultSize="0" autoFill="0" autoLine="0" autoPict="0" altText="">
                <anchor moveWithCells="1">
                  <from>
                    <xdr:col>1</xdr:col>
                    <xdr:colOff>0</xdr:colOff>
                    <xdr:row>110</xdr:row>
                    <xdr:rowOff>0</xdr:rowOff>
                  </from>
                  <to>
                    <xdr:col>1</xdr:col>
                    <xdr:colOff>247650</xdr:colOff>
                    <xdr:row>111</xdr:row>
                    <xdr:rowOff>57150</xdr:rowOff>
                  </to>
                </anchor>
              </controlPr>
            </control>
          </mc:Choice>
        </mc:AlternateContent>
        <mc:AlternateContent xmlns:mc="http://schemas.openxmlformats.org/markup-compatibility/2006">
          <mc:Choice Requires="x14">
            <control shapeId="235531" r:id="rId14" name="Check Box 11">
              <controlPr locked="0" defaultSize="0" autoFill="0" autoLine="0" autoPict="0" altText="">
                <anchor moveWithCells="1">
                  <from>
                    <xdr:col>8</xdr:col>
                    <xdr:colOff>0</xdr:colOff>
                    <xdr:row>110</xdr:row>
                    <xdr:rowOff>0</xdr:rowOff>
                  </from>
                  <to>
                    <xdr:col>9</xdr:col>
                    <xdr:colOff>57150</xdr:colOff>
                    <xdr:row>111</xdr:row>
                    <xdr:rowOff>57150</xdr:rowOff>
                  </to>
                </anchor>
              </controlPr>
            </control>
          </mc:Choice>
        </mc:AlternateContent>
        <mc:AlternateContent xmlns:mc="http://schemas.openxmlformats.org/markup-compatibility/2006">
          <mc:Choice Requires="x14">
            <control shapeId="235532" r:id="rId15" name="Check Box 12">
              <controlPr locked="0" defaultSize="0" autoFill="0" autoLine="0" autoPict="0" altText="">
                <anchor moveWithCells="1">
                  <from>
                    <xdr:col>13</xdr:col>
                    <xdr:colOff>0</xdr:colOff>
                    <xdr:row>110</xdr:row>
                    <xdr:rowOff>0</xdr:rowOff>
                  </from>
                  <to>
                    <xdr:col>13</xdr:col>
                    <xdr:colOff>247650</xdr:colOff>
                    <xdr:row>111</xdr:row>
                    <xdr:rowOff>57150</xdr:rowOff>
                  </to>
                </anchor>
              </controlPr>
            </control>
          </mc:Choice>
        </mc:AlternateContent>
        <mc:AlternateContent xmlns:mc="http://schemas.openxmlformats.org/markup-compatibility/2006">
          <mc:Choice Requires="x14">
            <control shapeId="235533" r:id="rId16" name="Check Box 13">
              <controlPr locked="0" defaultSize="0" autoFill="0" autoLine="0" autoPict="0" altText="">
                <anchor moveWithCells="1">
                  <from>
                    <xdr:col>1</xdr:col>
                    <xdr:colOff>0</xdr:colOff>
                    <xdr:row>141</xdr:row>
                    <xdr:rowOff>0</xdr:rowOff>
                  </from>
                  <to>
                    <xdr:col>1</xdr:col>
                    <xdr:colOff>247650</xdr:colOff>
                    <xdr:row>142</xdr:row>
                    <xdr:rowOff>57150</xdr:rowOff>
                  </to>
                </anchor>
              </controlPr>
            </control>
          </mc:Choice>
        </mc:AlternateContent>
        <mc:AlternateContent xmlns:mc="http://schemas.openxmlformats.org/markup-compatibility/2006">
          <mc:Choice Requires="x14">
            <control shapeId="235534" r:id="rId17" name="Check Box 14">
              <controlPr locked="0" defaultSize="0" autoFill="0" autoLine="0" autoPict="0" altText="">
                <anchor moveWithCells="1">
                  <from>
                    <xdr:col>8</xdr:col>
                    <xdr:colOff>0</xdr:colOff>
                    <xdr:row>141</xdr:row>
                    <xdr:rowOff>0</xdr:rowOff>
                  </from>
                  <to>
                    <xdr:col>9</xdr:col>
                    <xdr:colOff>57150</xdr:colOff>
                    <xdr:row>142</xdr:row>
                    <xdr:rowOff>57150</xdr:rowOff>
                  </to>
                </anchor>
              </controlPr>
            </control>
          </mc:Choice>
        </mc:AlternateContent>
        <mc:AlternateContent xmlns:mc="http://schemas.openxmlformats.org/markup-compatibility/2006">
          <mc:Choice Requires="x14">
            <control shapeId="235535" r:id="rId18" name="Check Box 15">
              <controlPr locked="0" defaultSize="0" autoFill="0" autoLine="0" autoPict="0" altText="">
                <anchor moveWithCells="1">
                  <from>
                    <xdr:col>13</xdr:col>
                    <xdr:colOff>0</xdr:colOff>
                    <xdr:row>141</xdr:row>
                    <xdr:rowOff>0</xdr:rowOff>
                  </from>
                  <to>
                    <xdr:col>13</xdr:col>
                    <xdr:colOff>247650</xdr:colOff>
                    <xdr:row>142</xdr:row>
                    <xdr:rowOff>57150</xdr:rowOff>
                  </to>
                </anchor>
              </controlPr>
            </control>
          </mc:Choice>
        </mc:AlternateContent>
        <mc:AlternateContent xmlns:mc="http://schemas.openxmlformats.org/markup-compatibility/2006">
          <mc:Choice Requires="x14">
            <control shapeId="235536" r:id="rId19" name="Check Box 16">
              <controlPr locked="0" defaultSize="0" autoFill="0" autoLine="0" autoPict="0" altText="">
                <anchor moveWithCells="1">
                  <from>
                    <xdr:col>1</xdr:col>
                    <xdr:colOff>0</xdr:colOff>
                    <xdr:row>172</xdr:row>
                    <xdr:rowOff>0</xdr:rowOff>
                  </from>
                  <to>
                    <xdr:col>1</xdr:col>
                    <xdr:colOff>247650</xdr:colOff>
                    <xdr:row>173</xdr:row>
                    <xdr:rowOff>57150</xdr:rowOff>
                  </to>
                </anchor>
              </controlPr>
            </control>
          </mc:Choice>
        </mc:AlternateContent>
        <mc:AlternateContent xmlns:mc="http://schemas.openxmlformats.org/markup-compatibility/2006">
          <mc:Choice Requires="x14">
            <control shapeId="235537" r:id="rId20" name="Check Box 17">
              <controlPr locked="0" defaultSize="0" autoFill="0" autoLine="0" autoPict="0" altText="">
                <anchor moveWithCells="1">
                  <from>
                    <xdr:col>8</xdr:col>
                    <xdr:colOff>0</xdr:colOff>
                    <xdr:row>172</xdr:row>
                    <xdr:rowOff>0</xdr:rowOff>
                  </from>
                  <to>
                    <xdr:col>9</xdr:col>
                    <xdr:colOff>57150</xdr:colOff>
                    <xdr:row>173</xdr:row>
                    <xdr:rowOff>57150</xdr:rowOff>
                  </to>
                </anchor>
              </controlPr>
            </control>
          </mc:Choice>
        </mc:AlternateContent>
        <mc:AlternateContent xmlns:mc="http://schemas.openxmlformats.org/markup-compatibility/2006">
          <mc:Choice Requires="x14">
            <control shapeId="235538" r:id="rId21" name="Check Box 18">
              <controlPr locked="0" defaultSize="0" autoFill="0" autoLine="0" autoPict="0" altText="">
                <anchor moveWithCells="1">
                  <from>
                    <xdr:col>13</xdr:col>
                    <xdr:colOff>0</xdr:colOff>
                    <xdr:row>172</xdr:row>
                    <xdr:rowOff>0</xdr:rowOff>
                  </from>
                  <to>
                    <xdr:col>13</xdr:col>
                    <xdr:colOff>247650</xdr:colOff>
                    <xdr:row>173</xdr:row>
                    <xdr:rowOff>57150</xdr:rowOff>
                  </to>
                </anchor>
              </controlPr>
            </control>
          </mc:Choice>
        </mc:AlternateContent>
        <mc:AlternateContent xmlns:mc="http://schemas.openxmlformats.org/markup-compatibility/2006">
          <mc:Choice Requires="x14">
            <control shapeId="235539" r:id="rId22" name="Check Box 19">
              <controlPr locked="0" defaultSize="0" autoFill="0" autoLine="0" autoPict="0" altText="">
                <anchor moveWithCells="1">
                  <from>
                    <xdr:col>1</xdr:col>
                    <xdr:colOff>0</xdr:colOff>
                    <xdr:row>203</xdr:row>
                    <xdr:rowOff>0</xdr:rowOff>
                  </from>
                  <to>
                    <xdr:col>1</xdr:col>
                    <xdr:colOff>247650</xdr:colOff>
                    <xdr:row>204</xdr:row>
                    <xdr:rowOff>57150</xdr:rowOff>
                  </to>
                </anchor>
              </controlPr>
            </control>
          </mc:Choice>
        </mc:AlternateContent>
        <mc:AlternateContent xmlns:mc="http://schemas.openxmlformats.org/markup-compatibility/2006">
          <mc:Choice Requires="x14">
            <control shapeId="235540" r:id="rId23" name="Check Box 20">
              <controlPr locked="0" defaultSize="0" autoFill="0" autoLine="0" autoPict="0" altText="">
                <anchor moveWithCells="1">
                  <from>
                    <xdr:col>8</xdr:col>
                    <xdr:colOff>0</xdr:colOff>
                    <xdr:row>203</xdr:row>
                    <xdr:rowOff>0</xdr:rowOff>
                  </from>
                  <to>
                    <xdr:col>9</xdr:col>
                    <xdr:colOff>57150</xdr:colOff>
                    <xdr:row>204</xdr:row>
                    <xdr:rowOff>57150</xdr:rowOff>
                  </to>
                </anchor>
              </controlPr>
            </control>
          </mc:Choice>
        </mc:AlternateContent>
        <mc:AlternateContent xmlns:mc="http://schemas.openxmlformats.org/markup-compatibility/2006">
          <mc:Choice Requires="x14">
            <control shapeId="235541" r:id="rId24" name="Check Box 21">
              <controlPr locked="0" defaultSize="0" autoFill="0" autoLine="0" autoPict="0" altText="">
                <anchor moveWithCells="1">
                  <from>
                    <xdr:col>13</xdr:col>
                    <xdr:colOff>0</xdr:colOff>
                    <xdr:row>203</xdr:row>
                    <xdr:rowOff>0</xdr:rowOff>
                  </from>
                  <to>
                    <xdr:col>13</xdr:col>
                    <xdr:colOff>247650</xdr:colOff>
                    <xdr:row>204</xdr:row>
                    <xdr:rowOff>57150</xdr:rowOff>
                  </to>
                </anchor>
              </controlPr>
            </control>
          </mc:Choice>
        </mc:AlternateContent>
        <mc:AlternateContent xmlns:mc="http://schemas.openxmlformats.org/markup-compatibility/2006">
          <mc:Choice Requires="x14">
            <control shapeId="235542" r:id="rId25" name="Check Box 22">
              <controlPr locked="0" defaultSize="0" autoFill="0" autoLine="0" autoPict="0" altText="">
                <anchor moveWithCells="1">
                  <from>
                    <xdr:col>1</xdr:col>
                    <xdr:colOff>0</xdr:colOff>
                    <xdr:row>234</xdr:row>
                    <xdr:rowOff>0</xdr:rowOff>
                  </from>
                  <to>
                    <xdr:col>1</xdr:col>
                    <xdr:colOff>247650</xdr:colOff>
                    <xdr:row>235</xdr:row>
                    <xdr:rowOff>57150</xdr:rowOff>
                  </to>
                </anchor>
              </controlPr>
            </control>
          </mc:Choice>
        </mc:AlternateContent>
        <mc:AlternateContent xmlns:mc="http://schemas.openxmlformats.org/markup-compatibility/2006">
          <mc:Choice Requires="x14">
            <control shapeId="235543" r:id="rId26" name="Check Box 23">
              <controlPr locked="0" defaultSize="0" autoFill="0" autoLine="0" autoPict="0" altText="">
                <anchor moveWithCells="1">
                  <from>
                    <xdr:col>8</xdr:col>
                    <xdr:colOff>0</xdr:colOff>
                    <xdr:row>234</xdr:row>
                    <xdr:rowOff>0</xdr:rowOff>
                  </from>
                  <to>
                    <xdr:col>9</xdr:col>
                    <xdr:colOff>57150</xdr:colOff>
                    <xdr:row>235</xdr:row>
                    <xdr:rowOff>57150</xdr:rowOff>
                  </to>
                </anchor>
              </controlPr>
            </control>
          </mc:Choice>
        </mc:AlternateContent>
        <mc:AlternateContent xmlns:mc="http://schemas.openxmlformats.org/markup-compatibility/2006">
          <mc:Choice Requires="x14">
            <control shapeId="235544" r:id="rId27" name="Check Box 24">
              <controlPr locked="0" defaultSize="0" autoFill="0" autoLine="0" autoPict="0" altText="">
                <anchor moveWithCells="1">
                  <from>
                    <xdr:col>13</xdr:col>
                    <xdr:colOff>0</xdr:colOff>
                    <xdr:row>234</xdr:row>
                    <xdr:rowOff>0</xdr:rowOff>
                  </from>
                  <to>
                    <xdr:col>13</xdr:col>
                    <xdr:colOff>247650</xdr:colOff>
                    <xdr:row>235</xdr:row>
                    <xdr:rowOff>57150</xdr:rowOff>
                  </to>
                </anchor>
              </controlPr>
            </control>
          </mc:Choice>
        </mc:AlternateContent>
        <mc:AlternateContent xmlns:mc="http://schemas.openxmlformats.org/markup-compatibility/2006">
          <mc:Choice Requires="x14">
            <control shapeId="235545" r:id="rId28" name="Button 25">
              <controlPr defaultSize="0" print="0" autoFill="0" autoPict="0" macro="[0]!scorpgreat">
                <anchor moveWithCells="1" sizeWithCells="1">
                  <from>
                    <xdr:col>13</xdr:col>
                    <xdr:colOff>752475</xdr:colOff>
                    <xdr:row>5</xdr:row>
                    <xdr:rowOff>57150</xdr:rowOff>
                  </from>
                  <to>
                    <xdr:col>17</xdr:col>
                    <xdr:colOff>1057275</xdr:colOff>
                    <xdr:row>6</xdr:row>
                    <xdr:rowOff>57150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Z119"/>
  <sheetViews>
    <sheetView showGridLines="0" zoomScale="65" zoomScaleNormal="65" workbookViewId="0">
      <selection activeCell="AF67" sqref="AF67"/>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4.570312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5.14062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105" t="s">
        <v>16</v>
      </c>
      <c r="C1" s="1105"/>
      <c r="D1" s="1105"/>
      <c r="E1" s="1105"/>
      <c r="F1" s="1105"/>
      <c r="G1" s="1105"/>
      <c r="H1" s="1104" t="s">
        <v>105</v>
      </c>
      <c r="I1" s="1104"/>
      <c r="J1" s="1104"/>
      <c r="K1" s="1104"/>
      <c r="L1" s="1109" t="str">
        <f>IF(Input!C1=0,"",Input!C1)</f>
        <v/>
      </c>
      <c r="M1" s="1109"/>
      <c r="N1" s="1109"/>
      <c r="O1" s="1104" t="s">
        <v>37</v>
      </c>
      <c r="P1" s="1104"/>
      <c r="Q1" s="1106" t="str">
        <f>IF(Input!I5=0,"",Input!I5)</f>
        <v/>
      </c>
      <c r="R1" s="1106"/>
      <c r="S1" s="1106"/>
      <c r="T1" s="227"/>
      <c r="U1" s="227"/>
      <c r="V1" s="228"/>
      <c r="W1" s="228"/>
      <c r="X1" s="228"/>
      <c r="Y1" s="228"/>
    </row>
    <row r="2" spans="2:26" ht="24" customHeight="1" x14ac:dyDescent="0.25">
      <c r="B2" s="1105"/>
      <c r="C2" s="1105"/>
      <c r="D2" s="1105"/>
      <c r="E2" s="1105"/>
      <c r="F2" s="1105"/>
      <c r="G2" s="1105"/>
      <c r="H2" s="1104" t="s">
        <v>104</v>
      </c>
      <c r="I2" s="1104"/>
      <c r="J2" s="1104"/>
      <c r="K2" s="1104"/>
      <c r="L2" s="1109" t="str">
        <f>IF(Input!C3=0,"",Input!C3)</f>
        <v/>
      </c>
      <c r="M2" s="1109"/>
      <c r="N2" s="1109"/>
      <c r="O2" s="1104" t="s">
        <v>90</v>
      </c>
      <c r="P2" s="1104"/>
      <c r="Q2" s="1107" t="str">
        <f>IF(Input!I1=0,"",Input!I1)</f>
        <v/>
      </c>
      <c r="R2" s="1107"/>
      <c r="S2" s="1107"/>
      <c r="T2" s="227"/>
      <c r="U2" s="227"/>
      <c r="V2" s="228"/>
      <c r="W2" s="228"/>
      <c r="X2" s="228"/>
      <c r="Y2" s="228"/>
    </row>
    <row r="3" spans="2:26" ht="21" customHeight="1" x14ac:dyDescent="0.25">
      <c r="B3" s="1105"/>
      <c r="C3" s="1105"/>
      <c r="D3" s="1105"/>
      <c r="E3" s="1105"/>
      <c r="F3" s="1105"/>
      <c r="G3" s="1105"/>
      <c r="H3" s="1104" t="s">
        <v>89</v>
      </c>
      <c r="I3" s="1104"/>
      <c r="J3" s="1104"/>
      <c r="K3" s="1104"/>
      <c r="L3" s="1110" t="str">
        <f>IF(Input!G1=0,"",Input!G1)</f>
        <v/>
      </c>
      <c r="M3" s="1110"/>
      <c r="N3" s="1110"/>
      <c r="O3" s="1104" t="s">
        <v>36</v>
      </c>
      <c r="P3" s="1104"/>
      <c r="Q3" s="1108" t="str">
        <f>IF(Input!C5=0,"",Input!C5)</f>
        <v/>
      </c>
      <c r="R3" s="1108"/>
      <c r="S3" s="1108"/>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91" t="s">
        <v>205</v>
      </c>
      <c r="C5" s="1091"/>
      <c r="D5" s="1094"/>
      <c r="E5" s="1094"/>
      <c r="F5" s="1095"/>
      <c r="G5" s="1095"/>
      <c r="H5" s="1095"/>
      <c r="I5" s="27"/>
      <c r="J5" s="27"/>
      <c r="K5" s="27"/>
      <c r="L5" s="27"/>
      <c r="M5" s="27"/>
      <c r="N5" s="27"/>
      <c r="O5" s="27"/>
      <c r="P5" s="1091" t="s">
        <v>74</v>
      </c>
      <c r="Q5" s="1091"/>
      <c r="R5" s="1091"/>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092" t="s">
        <v>3</v>
      </c>
      <c r="C7" s="1092"/>
      <c r="D7" s="1093"/>
      <c r="E7" s="1093"/>
      <c r="F7" s="1093"/>
      <c r="G7" s="1093"/>
      <c r="H7" s="1093"/>
      <c r="I7" s="26"/>
      <c r="J7" s="26"/>
      <c r="K7" s="26"/>
      <c r="L7" s="26"/>
      <c r="M7" s="26"/>
      <c r="N7" s="1091" t="s">
        <v>143</v>
      </c>
      <c r="O7" s="1091"/>
      <c r="P7" s="1091"/>
      <c r="Q7" s="1091"/>
      <c r="R7" s="1091"/>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092" t="s">
        <v>150</v>
      </c>
      <c r="C9" s="1092"/>
      <c r="D9" s="219"/>
      <c r="E9" s="24" t="s">
        <v>13</v>
      </c>
      <c r="F9" s="25"/>
      <c r="G9" s="25"/>
      <c r="H9" s="25"/>
      <c r="I9" s="25"/>
      <c r="J9" s="25"/>
      <c r="K9" s="25"/>
      <c r="L9" s="25"/>
      <c r="M9" s="25"/>
      <c r="N9" s="1091" t="s">
        <v>129</v>
      </c>
      <c r="O9" s="1091"/>
      <c r="P9" s="1091"/>
      <c r="Q9" s="1091"/>
      <c r="R9" s="1091"/>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88" t="s">
        <v>153</v>
      </c>
      <c r="C11" s="1088"/>
      <c r="D11" s="1088"/>
      <c r="E11" s="123"/>
      <c r="F11" s="238"/>
      <c r="G11" s="29"/>
      <c r="H11" s="30"/>
      <c r="I11" s="30"/>
      <c r="J11" s="30"/>
      <c r="K11" s="30"/>
      <c r="L11" s="30"/>
      <c r="M11" s="30"/>
      <c r="N11" s="30"/>
      <c r="O11" s="30"/>
      <c r="P11" s="31"/>
      <c r="Q11" s="31" t="s">
        <v>12</v>
      </c>
      <c r="R11" s="1089" t="str">
        <f>IF(F11="","",F11)</f>
        <v/>
      </c>
      <c r="S11" s="1090"/>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88" t="s">
        <v>152</v>
      </c>
      <c r="C13" s="1088"/>
      <c r="D13" s="1088"/>
      <c r="E13" s="123"/>
      <c r="F13" s="240"/>
      <c r="G13" s="13" t="s">
        <v>17</v>
      </c>
      <c r="H13" s="256" t="str">
        <f>IF($D$9=0,"",$D$9)</f>
        <v/>
      </c>
      <c r="I13" s="36" t="s">
        <v>13</v>
      </c>
      <c r="J13" s="1088" t="s">
        <v>128</v>
      </c>
      <c r="K13" s="1088"/>
      <c r="L13" s="1088"/>
      <c r="M13" s="1088"/>
      <c r="N13" s="1088"/>
      <c r="O13" s="31"/>
      <c r="P13" s="33"/>
      <c r="Q13" s="31" t="s">
        <v>12</v>
      </c>
      <c r="R13" s="1089" t="str">
        <f>IF(F13="","",F13*H13%)</f>
        <v/>
      </c>
      <c r="S13" s="1090"/>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88" t="s">
        <v>128</v>
      </c>
      <c r="K15" s="1088"/>
      <c r="L15" s="1088"/>
      <c r="M15" s="1088"/>
      <c r="N15" s="1088"/>
      <c r="O15" s="31"/>
      <c r="P15" s="33"/>
      <c r="Q15" s="31" t="s">
        <v>12</v>
      </c>
      <c r="R15" s="1089" t="str">
        <f>IF(F15="","",F15*H15%)</f>
        <v/>
      </c>
      <c r="S15" s="1090"/>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88" t="s">
        <v>145</v>
      </c>
      <c r="C17" s="1088"/>
      <c r="D17" s="1088"/>
      <c r="E17" s="34"/>
      <c r="F17" s="241"/>
      <c r="G17" s="13" t="s">
        <v>17</v>
      </c>
      <c r="H17" s="256" t="str">
        <f>IF($D$9=0,"",$D$9)</f>
        <v/>
      </c>
      <c r="I17" s="36" t="s">
        <v>13</v>
      </c>
      <c r="J17" s="1088" t="s">
        <v>128</v>
      </c>
      <c r="K17" s="1088"/>
      <c r="L17" s="1088"/>
      <c r="M17" s="1088"/>
      <c r="N17" s="1088"/>
      <c r="O17" s="31"/>
      <c r="P17" s="33"/>
      <c r="Q17" s="31" t="s">
        <v>12</v>
      </c>
      <c r="R17" s="1089" t="str">
        <f>IF(F17="","",F17*H17%)</f>
        <v/>
      </c>
      <c r="S17" s="1090"/>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91" t="s">
        <v>18</v>
      </c>
      <c r="I19" s="1091"/>
      <c r="J19" s="1091"/>
      <c r="K19" s="1091"/>
      <c r="L19" s="1091"/>
      <c r="M19" s="1091"/>
      <c r="N19" s="1091"/>
      <c r="O19" s="1091"/>
      <c r="P19" s="1091"/>
      <c r="Q19" s="31" t="s">
        <v>12</v>
      </c>
      <c r="R19" s="1090" t="str">
        <f>IF(SUM(R11:S17)=0,"",SUM(R11:S17))</f>
        <v/>
      </c>
      <c r="S19" s="1090"/>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91" t="s">
        <v>127</v>
      </c>
      <c r="I21" s="1091"/>
      <c r="J21" s="1091"/>
      <c r="K21" s="1091"/>
      <c r="L21" s="1091"/>
      <c r="M21" s="1091"/>
      <c r="N21" s="1091"/>
      <c r="O21" s="1091"/>
      <c r="P21" s="1091"/>
      <c r="Q21" s="31" t="s">
        <v>12</v>
      </c>
      <c r="R21" s="1087" t="str">
        <f>IF(S9=0,"",IF(R19=0,0,R19/S9))</f>
        <v/>
      </c>
      <c r="S21" s="1087"/>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103" t="s">
        <v>147</v>
      </c>
      <c r="C24" s="1103"/>
      <c r="D24" s="1103"/>
      <c r="E24" s="1103"/>
      <c r="F24" s="1103"/>
      <c r="G24" s="1103"/>
      <c r="H24" s="1103"/>
      <c r="I24" s="1103"/>
      <c r="J24" s="1103"/>
      <c r="K24" s="1103"/>
      <c r="L24" s="1103"/>
      <c r="M24" s="1103"/>
      <c r="N24" s="1103"/>
      <c r="O24" s="1103"/>
      <c r="P24" s="1103"/>
      <c r="Q24" s="1103"/>
      <c r="R24" s="1103"/>
      <c r="S24" s="1103"/>
      <c r="T24" s="220"/>
      <c r="U24" s="220"/>
      <c r="V24" s="222"/>
      <c r="W24" s="225"/>
      <c r="X24" s="222"/>
      <c r="Y24" s="226"/>
    </row>
    <row r="25" spans="1:25" ht="18" customHeight="1" thickBot="1" x14ac:dyDescent="0.3">
      <c r="B25" s="1103"/>
      <c r="C25" s="1103"/>
      <c r="D25" s="1103"/>
      <c r="E25" s="1103"/>
      <c r="F25" s="1103"/>
      <c r="G25" s="1103"/>
      <c r="H25" s="1103"/>
      <c r="I25" s="1103"/>
      <c r="J25" s="1103"/>
      <c r="K25" s="1103"/>
      <c r="L25" s="1103"/>
      <c r="M25" s="1103"/>
      <c r="N25" s="1103"/>
      <c r="O25" s="1103"/>
      <c r="P25" s="1103"/>
      <c r="Q25" s="1103"/>
      <c r="R25" s="1103"/>
      <c r="S25" s="1103"/>
      <c r="T25" s="229"/>
      <c r="U25" s="229"/>
      <c r="V25" s="217"/>
      <c r="W25" s="231"/>
      <c r="X25" s="217"/>
      <c r="Y25" s="228"/>
    </row>
    <row r="26" spans="1:25" ht="18" customHeight="1" thickBot="1" x14ac:dyDescent="0.3">
      <c r="B26" s="519"/>
      <c r="C26" s="519"/>
      <c r="D26" s="519"/>
      <c r="E26" s="519"/>
      <c r="F26" s="519"/>
      <c r="G26" s="519"/>
      <c r="H26" s="519"/>
      <c r="I26" s="519"/>
      <c r="J26" s="558"/>
      <c r="K26" s="519"/>
      <c r="L26" s="1103" t="s">
        <v>266</v>
      </c>
      <c r="M26" s="1103"/>
      <c r="N26" s="1103"/>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0" t="s">
        <v>149</v>
      </c>
      <c r="K28" s="31"/>
      <c r="L28" s="1100" t="s">
        <v>151</v>
      </c>
      <c r="M28" s="34"/>
      <c r="N28" s="1100" t="s">
        <v>71</v>
      </c>
      <c r="O28" s="48"/>
      <c r="P28" s="1100" t="s">
        <v>72</v>
      </c>
      <c r="Q28" s="31"/>
      <c r="R28" s="122"/>
      <c r="S28" s="122"/>
      <c r="T28" s="229"/>
      <c r="U28" s="244"/>
      <c r="V28" s="217"/>
      <c r="W28" s="231"/>
      <c r="X28" s="217"/>
      <c r="Y28" s="228"/>
    </row>
    <row r="29" spans="1:25" ht="16.149999999999999" customHeight="1" x14ac:dyDescent="0.25">
      <c r="D29" s="1101" t="s">
        <v>146</v>
      </c>
      <c r="E29" s="24"/>
      <c r="F29" s="1102">
        <f>Input!$C$9</f>
        <v>2023</v>
      </c>
      <c r="G29" s="41"/>
      <c r="H29" s="1102">
        <f>Input!$D$9</f>
        <v>2022</v>
      </c>
      <c r="I29" s="42"/>
      <c r="J29" s="1100"/>
      <c r="K29" s="42"/>
      <c r="L29" s="1100"/>
      <c r="M29" s="42"/>
      <c r="N29" s="1100"/>
      <c r="O29" s="46"/>
      <c r="P29" s="1100"/>
      <c r="Q29" s="32"/>
      <c r="R29" s="39"/>
      <c r="T29" s="228"/>
      <c r="U29" s="245"/>
      <c r="V29" s="246"/>
      <c r="W29" s="246"/>
      <c r="X29" s="246"/>
      <c r="Y29" s="228"/>
    </row>
    <row r="30" spans="1:25" ht="16.149999999999999" customHeight="1" x14ac:dyDescent="0.25">
      <c r="D30" s="1101"/>
      <c r="E30" s="41"/>
      <c r="F30" s="1102"/>
      <c r="G30" s="41"/>
      <c r="H30" s="1102"/>
      <c r="I30" s="42"/>
      <c r="J30" s="1100"/>
      <c r="K30" s="42"/>
      <c r="L30" s="1100"/>
      <c r="M30" s="42"/>
      <c r="N30" s="1100"/>
      <c r="O30" s="46"/>
      <c r="P30" s="1100"/>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096"/>
      <c r="S33" s="1096"/>
      <c r="T33" s="229"/>
      <c r="U33" s="229"/>
      <c r="V33" s="217"/>
      <c r="W33" s="231"/>
      <c r="X33" s="217"/>
      <c r="Y33" s="247"/>
    </row>
    <row r="34" spans="2:26" ht="17.45" customHeight="1" x14ac:dyDescent="0.25">
      <c r="B34" s="1097"/>
      <c r="C34" s="1098"/>
      <c r="D34" s="1098"/>
      <c r="E34" s="1098"/>
      <c r="F34" s="1098"/>
      <c r="G34" s="1098"/>
      <c r="H34" s="1098"/>
      <c r="I34" s="1098"/>
      <c r="J34" s="1098"/>
      <c r="K34" s="1098"/>
      <c r="L34" s="1098"/>
      <c r="M34" s="1098"/>
      <c r="N34" s="1098"/>
      <c r="O34" s="1098"/>
      <c r="P34" s="1098"/>
      <c r="Q34" s="1098"/>
      <c r="R34" s="1098"/>
      <c r="S34" s="1098"/>
      <c r="T34" s="229"/>
      <c r="U34" s="229"/>
      <c r="V34" s="217"/>
      <c r="W34" s="231"/>
      <c r="X34" s="217"/>
      <c r="Y34" s="217"/>
    </row>
    <row r="35" spans="2:26" ht="50.45" customHeight="1" x14ac:dyDescent="0.25">
      <c r="B35" s="1098"/>
      <c r="C35" s="1098"/>
      <c r="D35" s="1098"/>
      <c r="E35" s="1098"/>
      <c r="F35" s="1098"/>
      <c r="G35" s="1098"/>
      <c r="H35" s="1098"/>
      <c r="I35" s="1098"/>
      <c r="J35" s="1098"/>
      <c r="K35" s="1098"/>
      <c r="L35" s="1098"/>
      <c r="M35" s="1098"/>
      <c r="N35" s="1098"/>
      <c r="O35" s="1098"/>
      <c r="P35" s="1098"/>
      <c r="Q35" s="1098"/>
      <c r="R35" s="1098"/>
      <c r="S35" s="1098"/>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91" t="s">
        <v>205</v>
      </c>
      <c r="C37" s="1091"/>
      <c r="D37" s="1094"/>
      <c r="E37" s="1094"/>
      <c r="F37" s="1095"/>
      <c r="G37" s="1095"/>
      <c r="H37" s="1095"/>
      <c r="I37" s="27"/>
      <c r="J37" s="27"/>
      <c r="K37" s="27"/>
      <c r="L37" s="27"/>
      <c r="M37" s="27"/>
      <c r="N37" s="27"/>
      <c r="O37" s="27"/>
      <c r="P37" s="1091" t="s">
        <v>74</v>
      </c>
      <c r="Q37" s="1091"/>
      <c r="R37" s="1091"/>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092" t="s">
        <v>3</v>
      </c>
      <c r="C39" s="1092"/>
      <c r="D39" s="1093"/>
      <c r="E39" s="1093"/>
      <c r="F39" s="1093"/>
      <c r="G39" s="1093"/>
      <c r="H39" s="1093"/>
      <c r="I39" s="26"/>
      <c r="J39" s="26"/>
      <c r="K39" s="26"/>
      <c r="L39" s="26"/>
      <c r="M39" s="26"/>
      <c r="N39" s="1091" t="s">
        <v>143</v>
      </c>
      <c r="O39" s="1091"/>
      <c r="P39" s="1091"/>
      <c r="Q39" s="1091"/>
      <c r="R39" s="1091"/>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092" t="s">
        <v>150</v>
      </c>
      <c r="C41" s="1092"/>
      <c r="D41" s="219"/>
      <c r="E41" s="24" t="s">
        <v>13</v>
      </c>
      <c r="F41" s="25"/>
      <c r="G41" s="25"/>
      <c r="H41" s="25"/>
      <c r="I41" s="25"/>
      <c r="J41" s="25"/>
      <c r="K41" s="25"/>
      <c r="L41" s="25"/>
      <c r="M41" s="25"/>
      <c r="N41" s="1091" t="s">
        <v>129</v>
      </c>
      <c r="O41" s="1091"/>
      <c r="P41" s="1091"/>
      <c r="Q41" s="1091"/>
      <c r="R41" s="1091"/>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88" t="s">
        <v>153</v>
      </c>
      <c r="C43" s="1088"/>
      <c r="D43" s="1088"/>
      <c r="E43" s="123"/>
      <c r="F43" s="238"/>
      <c r="G43" s="29"/>
      <c r="H43" s="30"/>
      <c r="I43" s="30"/>
      <c r="J43" s="30"/>
      <c r="K43" s="30"/>
      <c r="L43" s="30"/>
      <c r="M43" s="30"/>
      <c r="N43" s="30"/>
      <c r="O43" s="30"/>
      <c r="P43" s="31"/>
      <c r="Q43" s="31" t="s">
        <v>12</v>
      </c>
      <c r="R43" s="1089" t="str">
        <f>IF(F43="","",F43)</f>
        <v/>
      </c>
      <c r="S43" s="1090"/>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88" t="s">
        <v>152</v>
      </c>
      <c r="C45" s="1088"/>
      <c r="D45" s="1088"/>
      <c r="E45" s="123"/>
      <c r="F45" s="240"/>
      <c r="G45" s="13" t="s">
        <v>17</v>
      </c>
      <c r="H45" s="256" t="str">
        <f>IF($D$41=0,"",$D$41)</f>
        <v/>
      </c>
      <c r="I45" s="36" t="s">
        <v>13</v>
      </c>
      <c r="J45" s="1088" t="s">
        <v>128</v>
      </c>
      <c r="K45" s="1088"/>
      <c r="L45" s="1088"/>
      <c r="M45" s="1088"/>
      <c r="N45" s="1088"/>
      <c r="O45" s="31"/>
      <c r="P45" s="33"/>
      <c r="Q45" s="31" t="s">
        <v>12</v>
      </c>
      <c r="R45" s="1089" t="str">
        <f>IF(F45="","",F45*H45%)</f>
        <v/>
      </c>
      <c r="S45" s="1090"/>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88" t="s">
        <v>128</v>
      </c>
      <c r="K47" s="1088"/>
      <c r="L47" s="1088"/>
      <c r="M47" s="1088"/>
      <c r="N47" s="1088"/>
      <c r="O47" s="31"/>
      <c r="P47" s="33"/>
      <c r="Q47" s="31" t="s">
        <v>12</v>
      </c>
      <c r="R47" s="1089" t="str">
        <f>IF(F47="","",F47*H47%)</f>
        <v/>
      </c>
      <c r="S47" s="1090"/>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88" t="s">
        <v>145</v>
      </c>
      <c r="C49" s="1088"/>
      <c r="D49" s="1088"/>
      <c r="E49" s="34"/>
      <c r="F49" s="241"/>
      <c r="G49" s="13" t="s">
        <v>17</v>
      </c>
      <c r="H49" s="256" t="str">
        <f>IF($D$41=0,"",$D$41)</f>
        <v/>
      </c>
      <c r="I49" s="36" t="s">
        <v>13</v>
      </c>
      <c r="J49" s="1088" t="s">
        <v>128</v>
      </c>
      <c r="K49" s="1088"/>
      <c r="L49" s="1088"/>
      <c r="M49" s="1088"/>
      <c r="N49" s="1088"/>
      <c r="O49" s="31"/>
      <c r="P49" s="33"/>
      <c r="Q49" s="31" t="s">
        <v>12</v>
      </c>
      <c r="R49" s="1089" t="str">
        <f>IF(F49="","",F49*H49%)</f>
        <v/>
      </c>
      <c r="S49" s="1090"/>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91" t="s">
        <v>18</v>
      </c>
      <c r="I51" s="1091"/>
      <c r="J51" s="1091"/>
      <c r="K51" s="1091"/>
      <c r="L51" s="1091"/>
      <c r="M51" s="1091"/>
      <c r="N51" s="1091"/>
      <c r="O51" s="1091"/>
      <c r="P51" s="1091"/>
      <c r="Q51" s="31" t="s">
        <v>12</v>
      </c>
      <c r="R51" s="1090" t="str">
        <f>IF(SUM(R43:S49)=0,"",SUM(R43:S49))</f>
        <v/>
      </c>
      <c r="S51" s="1090"/>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91" t="s">
        <v>127</v>
      </c>
      <c r="I53" s="1091"/>
      <c r="J53" s="1091"/>
      <c r="K53" s="1091"/>
      <c r="L53" s="1091"/>
      <c r="M53" s="1091"/>
      <c r="N53" s="1091"/>
      <c r="O53" s="1091"/>
      <c r="P53" s="1091"/>
      <c r="Q53" s="31" t="s">
        <v>12</v>
      </c>
      <c r="R53" s="1087" t="str">
        <f>IF(S41=0,"",IF(R51=0,0,R51/S41))</f>
        <v/>
      </c>
      <c r="S53" s="1087"/>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103" t="s">
        <v>147</v>
      </c>
      <c r="C56" s="1103"/>
      <c r="D56" s="1103"/>
      <c r="E56" s="1103"/>
      <c r="F56" s="1103"/>
      <c r="G56" s="1103"/>
      <c r="H56" s="1103"/>
      <c r="I56" s="1103"/>
      <c r="J56" s="1103"/>
      <c r="K56" s="1103"/>
      <c r="L56" s="1103"/>
      <c r="M56" s="1103"/>
      <c r="N56" s="1103"/>
      <c r="O56" s="1103"/>
      <c r="P56" s="1103"/>
      <c r="Q56" s="1103"/>
      <c r="R56" s="1103"/>
      <c r="S56" s="1103"/>
      <c r="T56" s="220"/>
      <c r="U56" s="220"/>
      <c r="V56" s="222"/>
      <c r="W56" s="225"/>
      <c r="X56" s="222"/>
      <c r="Y56" s="226"/>
    </row>
    <row r="57" spans="1:25" ht="18" customHeight="1" x14ac:dyDescent="0.25">
      <c r="B57" s="1103"/>
      <c r="C57" s="1103"/>
      <c r="D57" s="1103"/>
      <c r="E57" s="1103"/>
      <c r="F57" s="1103"/>
      <c r="G57" s="1103"/>
      <c r="H57" s="1103"/>
      <c r="I57" s="1103"/>
      <c r="J57" s="1103"/>
      <c r="K57" s="1103"/>
      <c r="L57" s="1103"/>
      <c r="M57" s="1103"/>
      <c r="N57" s="1103"/>
      <c r="O57" s="1103"/>
      <c r="P57" s="1103"/>
      <c r="Q57" s="1103"/>
      <c r="R57" s="1103"/>
      <c r="S57" s="1103"/>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103" t="s">
        <v>266</v>
      </c>
      <c r="M59" s="1103"/>
      <c r="N59" s="1103"/>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0" t="s">
        <v>149</v>
      </c>
      <c r="K60" s="31"/>
      <c r="L60" s="1100" t="s">
        <v>151</v>
      </c>
      <c r="M60" s="34"/>
      <c r="N60" s="1100" t="s">
        <v>71</v>
      </c>
      <c r="O60" s="48"/>
      <c r="P60" s="1100" t="s">
        <v>72</v>
      </c>
      <c r="Q60" s="31"/>
      <c r="R60" s="122"/>
      <c r="S60" s="122"/>
      <c r="T60" s="229"/>
      <c r="U60" s="244"/>
      <c r="V60" s="217"/>
      <c r="W60" s="231"/>
      <c r="X60" s="217"/>
      <c r="Y60" s="228"/>
    </row>
    <row r="61" spans="1:25" ht="16.149999999999999" customHeight="1" x14ac:dyDescent="0.25">
      <c r="D61" s="1101" t="s">
        <v>146</v>
      </c>
      <c r="E61" s="24"/>
      <c r="F61" s="1102">
        <f>Input!$C$9</f>
        <v>2023</v>
      </c>
      <c r="G61" s="41"/>
      <c r="H61" s="1102">
        <f>Input!$D$9</f>
        <v>2022</v>
      </c>
      <c r="I61" s="42"/>
      <c r="J61" s="1100"/>
      <c r="K61" s="42"/>
      <c r="L61" s="1100"/>
      <c r="M61" s="42"/>
      <c r="N61" s="1100"/>
      <c r="O61" s="46"/>
      <c r="P61" s="1100"/>
      <c r="Q61" s="32"/>
      <c r="R61" s="39"/>
      <c r="T61" s="228"/>
      <c r="U61" s="245"/>
      <c r="V61" s="246"/>
      <c r="W61" s="246"/>
      <c r="X61" s="246"/>
      <c r="Y61" s="228"/>
    </row>
    <row r="62" spans="1:25" ht="16.149999999999999" customHeight="1" x14ac:dyDescent="0.25">
      <c r="D62" s="1101"/>
      <c r="E62" s="41"/>
      <c r="F62" s="1102"/>
      <c r="G62" s="41"/>
      <c r="H62" s="1102"/>
      <c r="I62" s="42"/>
      <c r="J62" s="1100"/>
      <c r="K62" s="42"/>
      <c r="L62" s="1100"/>
      <c r="M62" s="42"/>
      <c r="N62" s="1100"/>
      <c r="O62" s="46"/>
      <c r="P62" s="1100"/>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096"/>
      <c r="S65" s="1096"/>
      <c r="T65" s="229"/>
      <c r="U65" s="229"/>
      <c r="V65" s="217"/>
      <c r="W65" s="231"/>
      <c r="X65" s="217"/>
      <c r="Y65" s="247"/>
    </row>
    <row r="66" spans="2:26" ht="17.45" customHeight="1" x14ac:dyDescent="0.25">
      <c r="B66" s="1097"/>
      <c r="C66" s="1098"/>
      <c r="D66" s="1098"/>
      <c r="E66" s="1098"/>
      <c r="F66" s="1098"/>
      <c r="G66" s="1098"/>
      <c r="H66" s="1098"/>
      <c r="I66" s="1098"/>
      <c r="J66" s="1098"/>
      <c r="K66" s="1098"/>
      <c r="L66" s="1098"/>
      <c r="M66" s="1098"/>
      <c r="N66" s="1098"/>
      <c r="O66" s="1098"/>
      <c r="P66" s="1098"/>
      <c r="Q66" s="1098"/>
      <c r="R66" s="1098"/>
      <c r="S66" s="1098"/>
      <c r="T66" s="229"/>
      <c r="U66" s="229"/>
      <c r="V66" s="217"/>
      <c r="W66" s="231"/>
      <c r="X66" s="217"/>
      <c r="Y66" s="217"/>
    </row>
    <row r="67" spans="2:26" ht="48.6" customHeight="1" x14ac:dyDescent="0.25">
      <c r="B67" s="1098"/>
      <c r="C67" s="1098"/>
      <c r="D67" s="1098"/>
      <c r="E67" s="1098"/>
      <c r="F67" s="1098"/>
      <c r="G67" s="1098"/>
      <c r="H67" s="1098"/>
      <c r="I67" s="1098"/>
      <c r="J67" s="1098"/>
      <c r="K67" s="1098"/>
      <c r="L67" s="1098"/>
      <c r="M67" s="1098"/>
      <c r="N67" s="1098"/>
      <c r="O67" s="1098"/>
      <c r="P67" s="1098"/>
      <c r="Q67" s="1098"/>
      <c r="R67" s="1098"/>
      <c r="S67" s="1098"/>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91" t="s">
        <v>205</v>
      </c>
      <c r="C69" s="1091"/>
      <c r="D69" s="1094"/>
      <c r="E69" s="1094"/>
      <c r="F69" s="1095"/>
      <c r="G69" s="1095"/>
      <c r="H69" s="1095"/>
      <c r="I69" s="27"/>
      <c r="J69" s="27"/>
      <c r="K69" s="27"/>
      <c r="L69" s="27"/>
      <c r="M69" s="27"/>
      <c r="N69" s="27"/>
      <c r="O69" s="27"/>
      <c r="P69" s="1091" t="s">
        <v>74</v>
      </c>
      <c r="Q69" s="1091"/>
      <c r="R69" s="1091"/>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092" t="s">
        <v>3</v>
      </c>
      <c r="C71" s="1092"/>
      <c r="D71" s="1093"/>
      <c r="E71" s="1093"/>
      <c r="F71" s="1093"/>
      <c r="G71" s="1093"/>
      <c r="H71" s="1093"/>
      <c r="I71" s="26"/>
      <c r="J71" s="26"/>
      <c r="K71" s="26"/>
      <c r="L71" s="26"/>
      <c r="M71" s="26"/>
      <c r="N71" s="1091" t="s">
        <v>143</v>
      </c>
      <c r="O71" s="1091"/>
      <c r="P71" s="1091"/>
      <c r="Q71" s="1091"/>
      <c r="R71" s="1091"/>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092" t="s">
        <v>150</v>
      </c>
      <c r="C73" s="1092"/>
      <c r="D73" s="219"/>
      <c r="E73" s="24" t="s">
        <v>13</v>
      </c>
      <c r="F73" s="25"/>
      <c r="G73" s="25"/>
      <c r="H73" s="25"/>
      <c r="I73" s="25"/>
      <c r="J73" s="25"/>
      <c r="K73" s="25"/>
      <c r="L73" s="25"/>
      <c r="M73" s="25"/>
      <c r="N73" s="1091" t="s">
        <v>129</v>
      </c>
      <c r="O73" s="1091"/>
      <c r="P73" s="1091"/>
      <c r="Q73" s="1091"/>
      <c r="R73" s="1091"/>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88" t="s">
        <v>153</v>
      </c>
      <c r="C75" s="1088"/>
      <c r="D75" s="1088"/>
      <c r="E75" s="123"/>
      <c r="F75" s="238"/>
      <c r="G75" s="29"/>
      <c r="H75" s="30"/>
      <c r="I75" s="30"/>
      <c r="J75" s="30"/>
      <c r="K75" s="30"/>
      <c r="L75" s="30"/>
      <c r="M75" s="30"/>
      <c r="N75" s="30"/>
      <c r="O75" s="30"/>
      <c r="P75" s="31"/>
      <c r="Q75" s="31" t="s">
        <v>12</v>
      </c>
      <c r="R75" s="1089" t="str">
        <f>IF(F75="","",F75)</f>
        <v/>
      </c>
      <c r="S75" s="1090"/>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88" t="s">
        <v>152</v>
      </c>
      <c r="C77" s="1088"/>
      <c r="D77" s="1088"/>
      <c r="E77" s="123"/>
      <c r="F77" s="240"/>
      <c r="G77" s="13" t="s">
        <v>17</v>
      </c>
      <c r="H77" s="256" t="str">
        <f>IF($D$73=0,"",$D$73)</f>
        <v/>
      </c>
      <c r="I77" s="36" t="s">
        <v>13</v>
      </c>
      <c r="J77" s="1088" t="s">
        <v>128</v>
      </c>
      <c r="K77" s="1088"/>
      <c r="L77" s="1088"/>
      <c r="M77" s="1088"/>
      <c r="N77" s="1088"/>
      <c r="O77" s="31"/>
      <c r="P77" s="33"/>
      <c r="Q77" s="31" t="s">
        <v>12</v>
      </c>
      <c r="R77" s="1089" t="str">
        <f>IF(F77="","",F77*H77%)</f>
        <v/>
      </c>
      <c r="S77" s="1090"/>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88" t="s">
        <v>128</v>
      </c>
      <c r="K79" s="1088"/>
      <c r="L79" s="1088"/>
      <c r="M79" s="1088"/>
      <c r="N79" s="1088"/>
      <c r="O79" s="31"/>
      <c r="P79" s="33"/>
      <c r="Q79" s="31" t="s">
        <v>12</v>
      </c>
      <c r="R79" s="1089" t="str">
        <f>IF(F79="","",F79*H79%)</f>
        <v/>
      </c>
      <c r="S79" s="1090"/>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88" t="s">
        <v>145</v>
      </c>
      <c r="C81" s="1088"/>
      <c r="D81" s="1088"/>
      <c r="E81" s="34"/>
      <c r="F81" s="241"/>
      <c r="G81" s="13" t="s">
        <v>17</v>
      </c>
      <c r="H81" s="256" t="str">
        <f>IF($D$73=0,"",$D$73)</f>
        <v/>
      </c>
      <c r="I81" s="36" t="s">
        <v>13</v>
      </c>
      <c r="J81" s="1088" t="s">
        <v>128</v>
      </c>
      <c r="K81" s="1088"/>
      <c r="L81" s="1088"/>
      <c r="M81" s="1088"/>
      <c r="N81" s="1088"/>
      <c r="O81" s="31"/>
      <c r="P81" s="33"/>
      <c r="Q81" s="31" t="s">
        <v>12</v>
      </c>
      <c r="R81" s="1089" t="str">
        <f>IF(F81="","",F81*H81%)</f>
        <v/>
      </c>
      <c r="S81" s="1090"/>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91" t="s">
        <v>18</v>
      </c>
      <c r="I83" s="1091"/>
      <c r="J83" s="1091"/>
      <c r="K83" s="1091"/>
      <c r="L83" s="1091"/>
      <c r="M83" s="1091"/>
      <c r="N83" s="1091"/>
      <c r="O83" s="1091"/>
      <c r="P83" s="1091"/>
      <c r="Q83" s="31" t="s">
        <v>12</v>
      </c>
      <c r="R83" s="1090" t="str">
        <f>IF(SUM(R75:S81)=0,"",SUM(R75:S81))</f>
        <v/>
      </c>
      <c r="S83" s="1090"/>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91" t="s">
        <v>127</v>
      </c>
      <c r="I85" s="1091"/>
      <c r="J85" s="1091"/>
      <c r="K85" s="1091"/>
      <c r="L85" s="1091"/>
      <c r="M85" s="1091"/>
      <c r="N85" s="1091"/>
      <c r="O85" s="1091"/>
      <c r="P85" s="1091"/>
      <c r="Q85" s="31" t="s">
        <v>12</v>
      </c>
      <c r="R85" s="1087" t="str">
        <f>IF(S73=0,"",IF(R83=0,0,R83/S73))</f>
        <v/>
      </c>
      <c r="S85" s="1087"/>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103" t="s">
        <v>147</v>
      </c>
      <c r="C88" s="1103"/>
      <c r="D88" s="1103"/>
      <c r="E88" s="1103"/>
      <c r="F88" s="1103"/>
      <c r="G88" s="1103"/>
      <c r="H88" s="1103"/>
      <c r="I88" s="1103"/>
      <c r="J88" s="1103"/>
      <c r="K88" s="1103"/>
      <c r="L88" s="1103"/>
      <c r="M88" s="1103"/>
      <c r="N88" s="1103"/>
      <c r="O88" s="1103"/>
      <c r="P88" s="1103"/>
      <c r="Q88" s="1103"/>
      <c r="R88" s="1103"/>
      <c r="S88" s="1103"/>
      <c r="T88" s="220"/>
      <c r="U88" s="220"/>
      <c r="V88" s="222"/>
      <c r="W88" s="225"/>
      <c r="X88" s="222"/>
      <c r="Y88" s="226"/>
    </row>
    <row r="89" spans="1:25" ht="18" customHeight="1" x14ac:dyDescent="0.25">
      <c r="B89" s="1103"/>
      <c r="C89" s="1103"/>
      <c r="D89" s="1103"/>
      <c r="E89" s="1103"/>
      <c r="F89" s="1103"/>
      <c r="G89" s="1103"/>
      <c r="H89" s="1103"/>
      <c r="I89" s="1103"/>
      <c r="J89" s="1103"/>
      <c r="K89" s="1103"/>
      <c r="L89" s="1103"/>
      <c r="M89" s="1103"/>
      <c r="N89" s="1103"/>
      <c r="O89" s="1103"/>
      <c r="P89" s="1103"/>
      <c r="Q89" s="1103"/>
      <c r="R89" s="1103"/>
      <c r="S89" s="1103"/>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558"/>
      <c r="K91" s="519"/>
      <c r="L91" s="1103" t="s">
        <v>266</v>
      </c>
      <c r="M91" s="1103"/>
      <c r="N91" s="1103"/>
      <c r="O91" s="553"/>
      <c r="P91" s="553"/>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0" t="s">
        <v>149</v>
      </c>
      <c r="K92" s="31"/>
      <c r="L92" s="1100" t="s">
        <v>151</v>
      </c>
      <c r="M92" s="34"/>
      <c r="N92" s="1100" t="s">
        <v>71</v>
      </c>
      <c r="O92" s="48"/>
      <c r="P92" s="1100" t="s">
        <v>72</v>
      </c>
      <c r="Q92" s="31"/>
      <c r="R92" s="122"/>
      <c r="S92" s="122"/>
      <c r="T92" s="229"/>
      <c r="U92" s="244"/>
      <c r="V92" s="217"/>
      <c r="W92" s="231"/>
      <c r="X92" s="217"/>
      <c r="Y92" s="228"/>
    </row>
    <row r="93" spans="1:25" ht="16.149999999999999" customHeight="1" x14ac:dyDescent="0.25">
      <c r="D93" s="1101" t="s">
        <v>146</v>
      </c>
      <c r="E93" s="24"/>
      <c r="F93" s="1102">
        <f>Input!$C$9</f>
        <v>2023</v>
      </c>
      <c r="G93" s="41"/>
      <c r="H93" s="1102">
        <f>Input!$D$9</f>
        <v>2022</v>
      </c>
      <c r="I93" s="42"/>
      <c r="J93" s="1100"/>
      <c r="K93" s="42"/>
      <c r="L93" s="1100"/>
      <c r="M93" s="42"/>
      <c r="N93" s="1100"/>
      <c r="O93" s="46"/>
      <c r="P93" s="1100"/>
      <c r="Q93" s="32"/>
      <c r="R93" s="39"/>
      <c r="T93" s="228"/>
      <c r="U93" s="245"/>
      <c r="V93" s="246"/>
      <c r="W93" s="246"/>
      <c r="X93" s="246"/>
      <c r="Y93" s="228"/>
    </row>
    <row r="94" spans="1:25" ht="16.149999999999999" customHeight="1" x14ac:dyDescent="0.25">
      <c r="D94" s="1101"/>
      <c r="E94" s="41"/>
      <c r="F94" s="1102"/>
      <c r="G94" s="41"/>
      <c r="H94" s="1102"/>
      <c r="I94" s="42"/>
      <c r="J94" s="1100"/>
      <c r="K94" s="42"/>
      <c r="L94" s="1100"/>
      <c r="M94" s="42"/>
      <c r="N94" s="1100"/>
      <c r="O94" s="46"/>
      <c r="P94" s="1100"/>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096"/>
      <c r="S97" s="1096"/>
      <c r="T97" s="229"/>
      <c r="U97" s="229"/>
      <c r="V97" s="217"/>
      <c r="W97" s="231"/>
      <c r="X97" s="217"/>
      <c r="Y97" s="247"/>
    </row>
    <row r="98" spans="2:25" ht="17.45" customHeight="1" x14ac:dyDescent="0.25">
      <c r="B98" s="1097"/>
      <c r="C98" s="1098"/>
      <c r="D98" s="1098"/>
      <c r="E98" s="1098"/>
      <c r="F98" s="1098"/>
      <c r="G98" s="1098"/>
      <c r="H98" s="1098"/>
      <c r="I98" s="1098"/>
      <c r="J98" s="1098"/>
      <c r="K98" s="1098"/>
      <c r="L98" s="1098"/>
      <c r="M98" s="1098"/>
      <c r="N98" s="1098"/>
      <c r="O98" s="1098"/>
      <c r="P98" s="1098"/>
      <c r="Q98" s="1098"/>
      <c r="R98" s="1098"/>
      <c r="S98" s="1098"/>
      <c r="T98" s="229"/>
      <c r="U98" s="229"/>
      <c r="V98" s="217"/>
      <c r="W98" s="231"/>
      <c r="X98" s="217"/>
      <c r="Y98" s="217"/>
    </row>
    <row r="99" spans="2:25" ht="53.45" customHeight="1" x14ac:dyDescent="0.25">
      <c r="B99" s="1098"/>
      <c r="C99" s="1098"/>
      <c r="D99" s="1098"/>
      <c r="E99" s="1098"/>
      <c r="F99" s="1098"/>
      <c r="G99" s="1098"/>
      <c r="H99" s="1098"/>
      <c r="I99" s="1098"/>
      <c r="J99" s="1098"/>
      <c r="K99" s="1098"/>
      <c r="L99" s="1098"/>
      <c r="M99" s="1098"/>
      <c r="N99" s="1098"/>
      <c r="O99" s="1098"/>
      <c r="P99" s="1098"/>
      <c r="Q99" s="1098"/>
      <c r="R99" s="1098"/>
      <c r="S99" s="1098"/>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sheetData>
  <sheetProtection selectLockedCells="1"/>
  <mergeCells count="112">
    <mergeCell ref="H83:P83"/>
    <mergeCell ref="R83:S83"/>
    <mergeCell ref="H85:P85"/>
    <mergeCell ref="R85:S85"/>
    <mergeCell ref="B88:S89"/>
    <mergeCell ref="L91:N91"/>
    <mergeCell ref="R97:S97"/>
    <mergeCell ref="B98:S99"/>
    <mergeCell ref="J92:J94"/>
    <mergeCell ref="L92:L94"/>
    <mergeCell ref="N92:N94"/>
    <mergeCell ref="P92:P94"/>
    <mergeCell ref="D93:D94"/>
    <mergeCell ref="F93:F94"/>
    <mergeCell ref="H93:H94"/>
    <mergeCell ref="B75:D75"/>
    <mergeCell ref="R75:S75"/>
    <mergeCell ref="B77:D77"/>
    <mergeCell ref="J77:N77"/>
    <mergeCell ref="R77:S77"/>
    <mergeCell ref="J79:N79"/>
    <mergeCell ref="R79:S79"/>
    <mergeCell ref="B81:D81"/>
    <mergeCell ref="J81:N81"/>
    <mergeCell ref="R81:S81"/>
    <mergeCell ref="R65:S65"/>
    <mergeCell ref="B66:S67"/>
    <mergeCell ref="B69:C69"/>
    <mergeCell ref="D69:H69"/>
    <mergeCell ref="P69:R69"/>
    <mergeCell ref="B71:C71"/>
    <mergeCell ref="D71:H71"/>
    <mergeCell ref="N71:R71"/>
    <mergeCell ref="B73:C73"/>
    <mergeCell ref="N73:R73"/>
    <mergeCell ref="H51:P51"/>
    <mergeCell ref="R51:S51"/>
    <mergeCell ref="H53:P53"/>
    <mergeCell ref="R53:S53"/>
    <mergeCell ref="B56:S57"/>
    <mergeCell ref="L59:N59"/>
    <mergeCell ref="J60:J62"/>
    <mergeCell ref="L60:L62"/>
    <mergeCell ref="N60:N62"/>
    <mergeCell ref="P60:P62"/>
    <mergeCell ref="D61:D62"/>
    <mergeCell ref="F61:F62"/>
    <mergeCell ref="H61:H62"/>
    <mergeCell ref="B43:D43"/>
    <mergeCell ref="R43:S43"/>
    <mergeCell ref="B45:D45"/>
    <mergeCell ref="J45:N45"/>
    <mergeCell ref="R45:S45"/>
    <mergeCell ref="J47:N47"/>
    <mergeCell ref="R47:S47"/>
    <mergeCell ref="B49:D49"/>
    <mergeCell ref="J49:N49"/>
    <mergeCell ref="R49:S49"/>
    <mergeCell ref="R33:S33"/>
    <mergeCell ref="B34:S35"/>
    <mergeCell ref="B37:C37"/>
    <mergeCell ref="D37:H37"/>
    <mergeCell ref="P37:R37"/>
    <mergeCell ref="B39:C39"/>
    <mergeCell ref="D39:H39"/>
    <mergeCell ref="N39:R39"/>
    <mergeCell ref="B41:C41"/>
    <mergeCell ref="N41:R41"/>
    <mergeCell ref="B24:S25"/>
    <mergeCell ref="L26:N26"/>
    <mergeCell ref="J28:J30"/>
    <mergeCell ref="L28:L30"/>
    <mergeCell ref="N28:N30"/>
    <mergeCell ref="P28:P30"/>
    <mergeCell ref="D29:D30"/>
    <mergeCell ref="F29:F30"/>
    <mergeCell ref="H29:H30"/>
    <mergeCell ref="J15:N15"/>
    <mergeCell ref="R15:S15"/>
    <mergeCell ref="B17:D17"/>
    <mergeCell ref="J17:N17"/>
    <mergeCell ref="R17:S17"/>
    <mergeCell ref="H19:P19"/>
    <mergeCell ref="R19:S19"/>
    <mergeCell ref="H21:P21"/>
    <mergeCell ref="R21:S21"/>
    <mergeCell ref="B7:C7"/>
    <mergeCell ref="D7:H7"/>
    <mergeCell ref="N7:R7"/>
    <mergeCell ref="B9:C9"/>
    <mergeCell ref="N9:R9"/>
    <mergeCell ref="B11:D11"/>
    <mergeCell ref="R11:S11"/>
    <mergeCell ref="B13:D13"/>
    <mergeCell ref="J13:N13"/>
    <mergeCell ref="R13:S13"/>
    <mergeCell ref="O2:P2"/>
    <mergeCell ref="Q2:S2"/>
    <mergeCell ref="H3:K3"/>
    <mergeCell ref="L3:N3"/>
    <mergeCell ref="O3:P3"/>
    <mergeCell ref="Q3:S3"/>
    <mergeCell ref="B5:C5"/>
    <mergeCell ref="D5:H5"/>
    <mergeCell ref="P5:R5"/>
    <mergeCell ref="B1:G3"/>
    <mergeCell ref="H1:K1"/>
    <mergeCell ref="L1:N1"/>
    <mergeCell ref="O1:P1"/>
    <mergeCell ref="Q1:S1"/>
    <mergeCell ref="H2:K2"/>
    <mergeCell ref="L2:N2"/>
  </mergeCells>
  <conditionalFormatting sqref="D9 D41 D73">
    <cfRule type="cellIs" dxfId="93" priority="1"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92" priority="3" stopIfTrue="1" operator="equal">
      <formula>0</formula>
    </cfRule>
  </conditionalFormatting>
  <conditionalFormatting sqref="S5 S37 S69">
    <cfRule type="cellIs" dxfId="91" priority="2" stopIfTrue="1" operator="equal">
      <formula>0</formula>
    </cfRule>
  </conditionalFormatting>
  <dataValidations count="1">
    <dataValidation type="list" allowBlank="1" showInputMessage="1" showErrorMessage="1" sqref="S7 S71 S39" xr:uid="{00000000-0002-0000-1D00-000000000000}">
      <formula1>$T$7:$T$9</formula1>
    </dataValidation>
  </dataValidations>
  <printOptions horizontalCentered="1"/>
  <pageMargins left="0" right="0" top="0.75" bottom="0" header="0.5" footer="0.16"/>
  <pageSetup scale="52" orientation="portrait" r:id="rId1"/>
  <headerFooter>
    <oddHeader xml:space="preserve">&amp;CIncome Analysis Worksheet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4"/>
  <sheetViews>
    <sheetView topLeftCell="A58" workbookViewId="0">
      <selection activeCell="A76" sqref="A76"/>
    </sheetView>
  </sheetViews>
  <sheetFormatPr defaultRowHeight="15" x14ac:dyDescent="0.25"/>
  <cols>
    <col min="1" max="1" width="157.5703125" customWidth="1"/>
  </cols>
  <sheetData>
    <row r="1" spans="1:1" x14ac:dyDescent="0.25">
      <c r="A1" s="777" t="s">
        <v>395</v>
      </c>
    </row>
    <row r="3" spans="1:1" ht="31.5" x14ac:dyDescent="0.5">
      <c r="A3" s="769" t="s">
        <v>386</v>
      </c>
    </row>
    <row r="5" spans="1:1" ht="15.75" x14ac:dyDescent="0.25">
      <c r="A5" s="774" t="s">
        <v>376</v>
      </c>
    </row>
    <row r="6" spans="1:1" x14ac:dyDescent="0.25">
      <c r="A6" s="775"/>
    </row>
    <row r="7" spans="1:1" ht="31.5" customHeight="1" x14ac:dyDescent="0.25">
      <c r="A7" s="776" t="s">
        <v>398</v>
      </c>
    </row>
    <row r="8" spans="1:1" x14ac:dyDescent="0.25">
      <c r="A8" s="775" t="s">
        <v>377</v>
      </c>
    </row>
    <row r="9" spans="1:1" x14ac:dyDescent="0.25">
      <c r="A9" s="775" t="s">
        <v>378</v>
      </c>
    </row>
    <row r="10" spans="1:1" x14ac:dyDescent="0.25">
      <c r="A10" s="775" t="s">
        <v>387</v>
      </c>
    </row>
    <row r="12" spans="1:1" ht="15.75" x14ac:dyDescent="0.25">
      <c r="A12" s="774" t="s">
        <v>388</v>
      </c>
    </row>
    <row r="14" spans="1:1" ht="48.75" customHeight="1" x14ac:dyDescent="0.25">
      <c r="A14" s="776" t="s">
        <v>401</v>
      </c>
    </row>
    <row r="15" spans="1:1" x14ac:dyDescent="0.25">
      <c r="A15" t="s">
        <v>389</v>
      </c>
    </row>
    <row r="16" spans="1:1" x14ac:dyDescent="0.25">
      <c r="A16" t="s">
        <v>390</v>
      </c>
    </row>
    <row r="17" spans="1:1" x14ac:dyDescent="0.25">
      <c r="A17" t="s">
        <v>402</v>
      </c>
    </row>
    <row r="18" spans="1:1" ht="30" x14ac:dyDescent="0.25">
      <c r="A18" s="770" t="s">
        <v>391</v>
      </c>
    </row>
    <row r="19" spans="1:1" x14ac:dyDescent="0.25">
      <c r="A19" t="s">
        <v>392</v>
      </c>
    </row>
    <row r="21" spans="1:1" ht="15.75" x14ac:dyDescent="0.25">
      <c r="A21" s="771" t="s">
        <v>383</v>
      </c>
    </row>
    <row r="22" spans="1:1" ht="15.75" x14ac:dyDescent="0.25">
      <c r="A22" s="771"/>
    </row>
    <row r="70" spans="1:1" ht="15.75" x14ac:dyDescent="0.25">
      <c r="A70" s="771" t="s">
        <v>385</v>
      </c>
    </row>
    <row r="72" spans="1:1" ht="15.75" x14ac:dyDescent="0.25">
      <c r="A72" s="772" t="s">
        <v>403</v>
      </c>
    </row>
    <row r="73" spans="1:1" ht="31.5" x14ac:dyDescent="0.25">
      <c r="A73" s="773" t="s">
        <v>393</v>
      </c>
    </row>
    <row r="74" spans="1:1" x14ac:dyDescent="0.25">
      <c r="A74" t="s">
        <v>394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A1:Y261"/>
  <sheetViews>
    <sheetView workbookViewId="0">
      <selection activeCell="I28" sqref="I28"/>
    </sheetView>
  </sheetViews>
  <sheetFormatPr defaultColWidth="9.140625" defaultRowHeight="15" x14ac:dyDescent="0.25"/>
  <cols>
    <col min="1" max="1" width="35.85546875" customWidth="1"/>
    <col min="2" max="2" width="4.7109375" customWidth="1"/>
    <col min="3" max="3" width="5.7109375" customWidth="1"/>
    <col min="4" max="4" width="1.85546875" customWidth="1"/>
    <col min="5" max="5" width="2.42578125" customWidth="1"/>
    <col min="6" max="6" width="3.28515625" customWidth="1"/>
    <col min="7" max="7" width="4.42578125" customWidth="1"/>
    <col min="8" max="8" width="2.140625" customWidth="1"/>
    <col min="9" max="9" width="11.5703125" customWidth="1"/>
    <col min="10" max="10" width="3.140625" customWidth="1"/>
    <col min="11" max="11" width="10.85546875" customWidth="1"/>
    <col min="12" max="12" width="3.140625" customWidth="1"/>
    <col min="13" max="13" width="9.42578125" customWidth="1"/>
    <col min="14" max="14" width="1.28515625" customWidth="1"/>
    <col min="15" max="15" width="4.85546875" customWidth="1"/>
    <col min="16" max="16" width="1" customWidth="1"/>
    <col min="17" max="17" width="13.7109375" customWidth="1"/>
    <col min="18" max="18" width="5.42578125" customWidth="1"/>
  </cols>
  <sheetData>
    <row r="1" spans="1:25" ht="15.75" x14ac:dyDescent="0.25">
      <c r="A1" s="1149" t="s">
        <v>268</v>
      </c>
      <c r="B1" s="1149"/>
      <c r="C1" s="1149"/>
      <c r="D1" s="1149"/>
      <c r="E1" s="304"/>
      <c r="F1" s="304"/>
      <c r="G1" s="304"/>
      <c r="H1" s="166"/>
      <c r="I1" s="1051" t="s">
        <v>105</v>
      </c>
      <c r="J1" s="1051"/>
      <c r="K1" s="474" t="str">
        <f>IF(Input!B1=0,"",Input!B1)</f>
        <v/>
      </c>
      <c r="L1" s="475"/>
      <c r="M1" s="359" t="s">
        <v>37</v>
      </c>
      <c r="N1" s="359"/>
      <c r="O1" s="1054" t="str">
        <f>IF(Input!H5=0,"",Input!H5)</f>
        <v>Date:</v>
      </c>
      <c r="P1" s="1054"/>
      <c r="Q1" s="1054"/>
      <c r="R1" s="373"/>
      <c r="S1" s="332"/>
      <c r="T1" s="292">
        <v>2011</v>
      </c>
      <c r="U1" s="332"/>
      <c r="V1" s="332"/>
      <c r="W1" s="332"/>
      <c r="X1" s="332"/>
      <c r="Y1" s="332"/>
    </row>
    <row r="2" spans="1:25" ht="15.75" x14ac:dyDescent="0.25">
      <c r="A2" s="1149"/>
      <c r="B2" s="1149"/>
      <c r="C2" s="1149"/>
      <c r="D2" s="1149"/>
      <c r="E2" s="173"/>
      <c r="F2" s="173"/>
      <c r="G2" s="173"/>
      <c r="H2" s="166"/>
      <c r="I2" s="1051" t="s">
        <v>104</v>
      </c>
      <c r="J2" s="1051"/>
      <c r="K2" s="474" t="str">
        <f>IF(Input!B3=0,"",Input!B3)</f>
        <v/>
      </c>
      <c r="L2" s="281"/>
      <c r="M2" s="359" t="s">
        <v>90</v>
      </c>
      <c r="N2" s="359"/>
      <c r="O2" s="1053" t="str">
        <f>IF(Input!H1=0,"",Input!H1)</f>
        <v>Loan #</v>
      </c>
      <c r="P2" s="1053"/>
      <c r="Q2" s="1053"/>
      <c r="R2" s="373"/>
      <c r="S2" s="332"/>
      <c r="T2" s="292">
        <v>2010</v>
      </c>
      <c r="U2" s="332"/>
      <c r="V2" s="332"/>
      <c r="W2" s="332"/>
      <c r="X2" s="332"/>
      <c r="Y2" s="332"/>
    </row>
    <row r="3" spans="1:25" ht="15.75" x14ac:dyDescent="0.25">
      <c r="A3" s="1149"/>
      <c r="B3" s="1149"/>
      <c r="C3" s="1149"/>
      <c r="D3" s="1149"/>
      <c r="E3" s="304"/>
      <c r="F3" s="275"/>
      <c r="G3" s="275"/>
      <c r="H3" s="275"/>
      <c r="I3" s="1051" t="s">
        <v>89</v>
      </c>
      <c r="J3" s="1051"/>
      <c r="K3" s="476" t="str">
        <f>IF(Input!F1=0,"",Input!F1)</f>
        <v>Lead #</v>
      </c>
      <c r="L3" s="477"/>
      <c r="M3" s="359" t="s">
        <v>36</v>
      </c>
      <c r="N3" s="359"/>
      <c r="O3" s="1084" t="str">
        <f>IF(Input!B5=0,"",Input!B5)</f>
        <v/>
      </c>
      <c r="P3" s="1084"/>
      <c r="Q3" s="1084"/>
      <c r="R3" s="373"/>
      <c r="S3" s="332"/>
      <c r="T3" s="292">
        <v>2009</v>
      </c>
      <c r="U3" s="332"/>
      <c r="V3" s="332"/>
      <c r="W3" s="332"/>
      <c r="X3" s="332"/>
      <c r="Y3" s="332"/>
    </row>
    <row r="4" spans="1:25" ht="15.75" x14ac:dyDescent="0.25">
      <c r="A4" s="174"/>
      <c r="B4" s="174"/>
      <c r="C4" s="174"/>
      <c r="D4" s="174"/>
      <c r="E4" s="174"/>
      <c r="F4" s="174"/>
      <c r="G4" s="174"/>
      <c r="H4" s="174"/>
      <c r="I4" s="173">
        <v>21</v>
      </c>
      <c r="J4" s="173"/>
      <c r="K4" s="174"/>
      <c r="L4" s="174"/>
      <c r="M4" s="174"/>
      <c r="N4" s="174"/>
      <c r="O4" s="174"/>
      <c r="P4" s="174"/>
      <c r="Q4" s="276"/>
      <c r="R4" s="373"/>
      <c r="S4" s="332"/>
      <c r="T4" s="494">
        <v>2008</v>
      </c>
      <c r="U4" s="332"/>
      <c r="V4" s="332"/>
      <c r="W4" s="332"/>
      <c r="X4" s="332"/>
      <c r="Y4" s="332"/>
    </row>
    <row r="5" spans="1:25" ht="15.75" x14ac:dyDescent="0.25">
      <c r="A5" s="195"/>
      <c r="B5" s="195"/>
      <c r="C5" s="195"/>
      <c r="D5" s="195"/>
      <c r="E5" s="195"/>
      <c r="F5" s="195"/>
      <c r="G5" s="195"/>
      <c r="H5" s="195"/>
      <c r="I5" s="290"/>
      <c r="J5" s="290"/>
      <c r="K5" s="195"/>
      <c r="L5" s="195"/>
      <c r="M5" s="195"/>
      <c r="N5" s="195"/>
      <c r="O5" s="195"/>
      <c r="P5" s="195"/>
      <c r="Q5" s="443"/>
      <c r="R5" s="289"/>
      <c r="S5" s="332"/>
      <c r="T5" s="494"/>
      <c r="U5" s="332"/>
      <c r="V5" s="332"/>
      <c r="W5" s="332"/>
      <c r="X5" s="332"/>
      <c r="Y5" s="332"/>
    </row>
    <row r="6" spans="1:25" ht="15" customHeight="1" x14ac:dyDescent="0.25">
      <c r="A6" s="330" t="s">
        <v>205</v>
      </c>
      <c r="B6" s="1154"/>
      <c r="C6" s="1154"/>
      <c r="D6" s="1154"/>
      <c r="E6" s="1154"/>
      <c r="F6" s="1154"/>
      <c r="G6" s="1154"/>
      <c r="H6" s="1154"/>
      <c r="I6" s="1154"/>
      <c r="J6" s="1154"/>
      <c r="K6" s="295"/>
      <c r="L6" s="295"/>
      <c r="M6" s="295"/>
      <c r="N6" s="295"/>
      <c r="O6" s="295"/>
      <c r="P6" s="295"/>
      <c r="Q6" s="295"/>
      <c r="R6" s="373"/>
      <c r="S6" s="332"/>
      <c r="T6" s="332"/>
      <c r="U6" s="332"/>
      <c r="V6" s="332"/>
      <c r="W6" s="332"/>
      <c r="X6" s="332"/>
      <c r="Y6" s="332"/>
    </row>
    <row r="7" spans="1:25" ht="15" customHeight="1" x14ac:dyDescent="0.25">
      <c r="A7" s="330" t="s">
        <v>3</v>
      </c>
      <c r="B7" s="1155"/>
      <c r="C7" s="1155"/>
      <c r="D7" s="1155"/>
      <c r="E7" s="1155"/>
      <c r="F7" s="1155"/>
      <c r="G7" s="16"/>
      <c r="H7" s="296" t="s">
        <v>103</v>
      </c>
      <c r="I7" s="6">
        <v>2019</v>
      </c>
      <c r="J7" s="296" t="s">
        <v>103</v>
      </c>
      <c r="K7" s="6">
        <f>I7-1</f>
        <v>2018</v>
      </c>
      <c r="L7" s="4"/>
      <c r="M7" s="174"/>
      <c r="N7" s="174"/>
      <c r="O7" s="175"/>
      <c r="P7" s="175"/>
      <c r="Q7" s="306"/>
      <c r="R7" s="374"/>
      <c r="S7" s="332"/>
      <c r="T7" s="332"/>
      <c r="U7" s="332"/>
      <c r="V7" s="332"/>
      <c r="W7" s="332"/>
      <c r="X7" s="332"/>
      <c r="Y7" s="332"/>
    </row>
    <row r="8" spans="1:25" ht="24.75" customHeight="1" x14ac:dyDescent="0.25">
      <c r="A8" s="175"/>
      <c r="B8" s="175"/>
      <c r="C8" s="175"/>
      <c r="D8" s="175"/>
      <c r="E8" s="175"/>
      <c r="F8" s="175"/>
      <c r="G8" s="175"/>
      <c r="H8" s="4"/>
      <c r="I8" s="4"/>
      <c r="J8" s="4"/>
      <c r="K8" s="4"/>
      <c r="L8" s="4"/>
      <c r="M8" s="16" t="s">
        <v>331</v>
      </c>
      <c r="N8" s="175"/>
      <c r="O8" s="175"/>
      <c r="P8" s="175"/>
      <c r="Q8" s="16" t="s">
        <v>14</v>
      </c>
      <c r="R8" s="374"/>
      <c r="S8" s="332"/>
      <c r="T8" s="332"/>
      <c r="U8" s="332"/>
      <c r="V8" s="332"/>
      <c r="W8" s="332"/>
      <c r="X8" s="332"/>
      <c r="Y8" s="332"/>
    </row>
    <row r="9" spans="1:25" ht="15" customHeight="1" x14ac:dyDescent="0.25">
      <c r="A9" s="746" t="s">
        <v>404</v>
      </c>
      <c r="B9" s="175"/>
      <c r="C9" s="175"/>
      <c r="D9" s="175"/>
      <c r="E9" s="175"/>
      <c r="F9" s="175"/>
      <c r="G9" s="177" t="s">
        <v>9</v>
      </c>
      <c r="H9" s="4"/>
      <c r="I9" s="754"/>
      <c r="J9" s="4"/>
      <c r="K9" s="754"/>
      <c r="L9" s="4"/>
      <c r="M9" s="766" t="str">
        <f>IF(AND(K9= "",I9=""),"",IF(I9="","",IF(I9&lt;K9,12,IF(K9="",12,24))))</f>
        <v/>
      </c>
      <c r="N9" s="175"/>
      <c r="O9" s="175"/>
      <c r="P9" s="175"/>
      <c r="Q9" s="755" t="str">
        <f>IF(M9="","",IF(O32="x","",IF(M9=12,I9/12,(I9+K9)/24)))</f>
        <v/>
      </c>
      <c r="R9" s="375"/>
      <c r="S9" s="764"/>
      <c r="T9" s="552"/>
      <c r="U9" s="552"/>
      <c r="V9" s="552"/>
      <c r="W9" s="552"/>
      <c r="X9" s="552"/>
      <c r="Y9" s="552"/>
    </row>
    <row r="10" spans="1:25" x14ac:dyDescent="0.25">
      <c r="A10" s="1143" t="s">
        <v>314</v>
      </c>
      <c r="B10" s="1143"/>
      <c r="C10" s="1143"/>
      <c r="D10" s="1143"/>
      <c r="E10" s="1143"/>
      <c r="F10" s="1151" t="s">
        <v>9</v>
      </c>
      <c r="G10" s="1151"/>
      <c r="H10" s="1151"/>
      <c r="I10" s="209"/>
      <c r="J10" s="308"/>
      <c r="K10" s="209"/>
      <c r="L10" s="279"/>
      <c r="M10" s="753" t="str">
        <f>IF(AND(K10="",I10=""),"",IF(I10="","",IF(I10&lt;K10,12,IF(K10="",12,24))))</f>
        <v/>
      </c>
      <c r="N10" s="9"/>
      <c r="O10" s="9"/>
      <c r="P10" s="9"/>
      <c r="Q10" s="756" t="str">
        <f>IF(M10="","",IF(O32="x","",IF(M10=12,I10/12,(I10+K10)/24)))</f>
        <v/>
      </c>
      <c r="R10" s="375"/>
      <c r="S10" s="552"/>
      <c r="T10" s="552"/>
      <c r="U10" s="552"/>
      <c r="V10" s="552"/>
      <c r="W10" s="552"/>
      <c r="X10" s="552"/>
      <c r="Y10" s="552"/>
    </row>
    <row r="11" spans="1:25" x14ac:dyDescent="0.25">
      <c r="A11" s="1143" t="s">
        <v>407</v>
      </c>
      <c r="B11" s="1143"/>
      <c r="C11" s="1143"/>
      <c r="D11" s="261"/>
      <c r="E11" s="261"/>
      <c r="F11" s="1151" t="s">
        <v>11</v>
      </c>
      <c r="G11" s="1151"/>
      <c r="H11" s="1151"/>
      <c r="I11" s="210"/>
      <c r="J11" s="308"/>
      <c r="K11" s="210"/>
      <c r="L11" s="279"/>
      <c r="M11" s="9"/>
      <c r="N11" s="9"/>
      <c r="O11" s="9"/>
      <c r="P11" s="9"/>
      <c r="Q11" s="314"/>
      <c r="R11" s="375"/>
      <c r="S11" s="552"/>
      <c r="T11" s="552"/>
      <c r="U11" s="552"/>
      <c r="V11" s="552"/>
      <c r="W11" s="552"/>
      <c r="X11" s="552"/>
      <c r="Y11" s="552"/>
    </row>
    <row r="12" spans="1:25" x14ac:dyDescent="0.25">
      <c r="A12" s="1143" t="s">
        <v>319</v>
      </c>
      <c r="B12" s="1143"/>
      <c r="C12" s="1143"/>
      <c r="D12" s="261"/>
      <c r="E12" s="261"/>
      <c r="F12" s="1151" t="s">
        <v>11</v>
      </c>
      <c r="G12" s="1151"/>
      <c r="H12" s="1151"/>
      <c r="I12" s="210"/>
      <c r="J12" s="308"/>
      <c r="K12" s="210"/>
      <c r="L12" s="279"/>
      <c r="M12" s="9"/>
      <c r="N12" s="9"/>
      <c r="O12" s="9"/>
      <c r="P12" s="9"/>
      <c r="Q12" s="314"/>
      <c r="R12" s="375"/>
      <c r="S12" s="552"/>
      <c r="T12" s="552"/>
      <c r="U12" s="552"/>
      <c r="V12" s="552"/>
      <c r="W12" s="552"/>
      <c r="X12" s="552"/>
      <c r="Y12" s="552"/>
    </row>
    <row r="13" spans="1:25" ht="15.75" x14ac:dyDescent="0.25">
      <c r="A13" s="1143" t="s">
        <v>367</v>
      </c>
      <c r="B13" s="1143"/>
      <c r="C13" s="1143"/>
      <c r="D13" s="1143"/>
      <c r="E13" s="1143"/>
      <c r="F13" s="1151" t="s">
        <v>194</v>
      </c>
      <c r="G13" s="1151"/>
      <c r="H13" s="1151"/>
      <c r="I13" s="210"/>
      <c r="J13" s="308"/>
      <c r="K13" s="210"/>
      <c r="L13" s="279"/>
      <c r="M13" s="9"/>
      <c r="N13" s="9"/>
      <c r="O13" s="9"/>
      <c r="P13" s="9"/>
      <c r="Q13" s="314"/>
      <c r="R13" s="376"/>
      <c r="S13" s="764"/>
      <c r="T13" s="552"/>
      <c r="U13" s="552"/>
      <c r="V13" s="552"/>
      <c r="W13" s="552"/>
      <c r="X13" s="552"/>
      <c r="Y13" s="552"/>
    </row>
    <row r="14" spans="1:25" ht="15.75" x14ac:dyDescent="0.25">
      <c r="A14" s="1143" t="s">
        <v>368</v>
      </c>
      <c r="B14" s="1143"/>
      <c r="C14" s="1143"/>
      <c r="D14" s="1143"/>
      <c r="E14" s="1143"/>
      <c r="F14" s="1151" t="s">
        <v>194</v>
      </c>
      <c r="G14" s="1151"/>
      <c r="H14" s="1151"/>
      <c r="I14" s="210"/>
      <c r="J14" s="308"/>
      <c r="K14" s="210"/>
      <c r="L14" s="279"/>
      <c r="M14" s="177"/>
      <c r="N14" s="177"/>
      <c r="O14" s="9"/>
      <c r="P14" s="9"/>
      <c r="Q14" s="177"/>
      <c r="R14" s="373"/>
      <c r="S14" s="552"/>
      <c r="T14" s="767" t="s">
        <v>373</v>
      </c>
      <c r="U14" s="767"/>
      <c r="V14" s="767"/>
      <c r="W14" s="767"/>
      <c r="X14" s="767"/>
      <c r="Y14" s="767"/>
    </row>
    <row r="15" spans="1:25" ht="15.75" x14ac:dyDescent="0.25">
      <c r="A15" s="1143" t="s">
        <v>115</v>
      </c>
      <c r="B15" s="1143"/>
      <c r="C15" s="1143"/>
      <c r="D15" s="1143"/>
      <c r="E15" s="1143"/>
      <c r="F15" s="1151" t="s">
        <v>11</v>
      </c>
      <c r="G15" s="1151"/>
      <c r="H15" s="1151"/>
      <c r="I15" s="210"/>
      <c r="J15" s="308"/>
      <c r="K15" s="210"/>
      <c r="L15" s="279"/>
      <c r="M15" s="9"/>
      <c r="N15" s="9"/>
      <c r="O15" s="9"/>
      <c r="P15" s="9"/>
      <c r="Q15" s="271"/>
      <c r="R15" s="376"/>
      <c r="S15" s="552"/>
      <c r="T15" s="552"/>
      <c r="U15" s="552"/>
      <c r="V15" s="552"/>
      <c r="W15" s="552"/>
      <c r="X15" s="552"/>
      <c r="Y15" s="552"/>
    </row>
    <row r="16" spans="1:25" ht="16.5" thickBot="1" x14ac:dyDescent="0.3">
      <c r="A16" s="8"/>
      <c r="B16" s="1064" t="s">
        <v>114</v>
      </c>
      <c r="C16" s="1064"/>
      <c r="D16" s="1064"/>
      <c r="E16" s="1064"/>
      <c r="F16" s="1064"/>
      <c r="G16" s="1064"/>
      <c r="H16" s="262"/>
      <c r="I16" s="318" t="str">
        <f>IF(SUM(I10:I15)=0,"",SUM(I10:I15))</f>
        <v/>
      </c>
      <c r="J16" s="14"/>
      <c r="K16" s="318" t="str">
        <f>IF(SUM(K10:K15)=0,"",SUM(K10:K15))</f>
        <v/>
      </c>
      <c r="L16" s="15"/>
      <c r="M16" s="11"/>
      <c r="N16" s="11"/>
      <c r="O16" s="11"/>
      <c r="P16" s="11"/>
      <c r="Q16" s="314"/>
      <c r="R16" s="373"/>
      <c r="S16" s="552"/>
      <c r="T16" s="552"/>
      <c r="U16" s="552"/>
      <c r="V16" s="552"/>
      <c r="W16" s="552"/>
      <c r="X16" s="552"/>
      <c r="Y16" s="552"/>
    </row>
    <row r="17" spans="1:25" ht="16.5" thickTop="1" x14ac:dyDescent="0.25">
      <c r="A17" s="1143" t="s">
        <v>277</v>
      </c>
      <c r="B17" s="1143"/>
      <c r="C17" s="1143"/>
      <c r="D17" s="1143"/>
      <c r="E17" s="1143"/>
      <c r="F17" s="1143"/>
      <c r="G17" s="1143"/>
      <c r="H17" s="1143"/>
      <c r="I17" s="1143"/>
      <c r="J17" s="1143"/>
      <c r="K17" s="1143"/>
      <c r="L17" s="15"/>
      <c r="M17" s="11"/>
      <c r="N17" s="11"/>
      <c r="O17" s="11"/>
      <c r="P17" s="11"/>
      <c r="Q17" s="314"/>
      <c r="R17" s="373"/>
      <c r="S17" s="552"/>
      <c r="T17" s="552"/>
      <c r="U17" s="552"/>
      <c r="V17" s="552"/>
      <c r="W17" s="552"/>
      <c r="X17" s="552"/>
      <c r="Y17" s="552"/>
    </row>
    <row r="18" spans="1:25" ht="15" customHeight="1" x14ac:dyDescent="0.25">
      <c r="A18" s="1160" t="s">
        <v>87</v>
      </c>
      <c r="B18" s="1160"/>
      <c r="C18" s="274"/>
      <c r="D18" s="1160"/>
      <c r="E18" s="1160"/>
      <c r="F18" s="1160"/>
      <c r="G18" s="1160"/>
      <c r="H18" s="1160" t="s">
        <v>137</v>
      </c>
      <c r="I18" s="1160"/>
      <c r="J18" s="1160"/>
      <c r="K18" s="1160"/>
      <c r="L18" s="274"/>
      <c r="M18" s="1160" t="s">
        <v>116</v>
      </c>
      <c r="N18" s="1160"/>
      <c r="O18" s="1160"/>
      <c r="P18" s="1160"/>
      <c r="Q18" s="1160"/>
      <c r="R18" s="317"/>
      <c r="S18" s="764"/>
      <c r="T18" s="552"/>
      <c r="U18" s="552"/>
      <c r="V18" s="552"/>
      <c r="W18" s="552"/>
      <c r="X18" s="552"/>
      <c r="Y18" s="552"/>
    </row>
    <row r="19" spans="1:25" x14ac:dyDescent="0.25">
      <c r="A19" s="1160"/>
      <c r="B19" s="1160"/>
      <c r="C19" s="315"/>
      <c r="D19" s="1160"/>
      <c r="E19" s="1160"/>
      <c r="F19" s="1160"/>
      <c r="G19" s="1160"/>
      <c r="H19" s="1160"/>
      <c r="I19" s="1160"/>
      <c r="J19" s="1160"/>
      <c r="K19" s="1160"/>
      <c r="L19" s="274"/>
      <c r="M19" s="1160"/>
      <c r="N19" s="1160"/>
      <c r="O19" s="1160"/>
      <c r="P19" s="1160"/>
      <c r="Q19" s="1160"/>
      <c r="R19" s="317"/>
      <c r="S19" s="1165"/>
      <c r="T19" s="1165"/>
      <c r="U19" s="1165"/>
      <c r="V19" s="1165"/>
      <c r="W19" s="1165"/>
      <c r="X19" s="1165"/>
      <c r="Y19" s="552"/>
    </row>
    <row r="20" spans="1:25" ht="15.75" x14ac:dyDescent="0.25">
      <c r="A20" s="1143" t="s">
        <v>362</v>
      </c>
      <c r="B20" s="1143"/>
      <c r="C20" s="1143"/>
      <c r="D20" s="1143"/>
      <c r="E20" s="1143"/>
      <c r="F20" s="1151" t="s">
        <v>11</v>
      </c>
      <c r="G20" s="1151"/>
      <c r="H20" s="1151"/>
      <c r="I20" s="210"/>
      <c r="J20" s="14"/>
      <c r="K20" s="210"/>
      <c r="L20" s="15"/>
      <c r="M20" s="11"/>
      <c r="N20" s="11"/>
      <c r="O20" s="11"/>
      <c r="P20" s="11"/>
      <c r="Q20" s="314"/>
      <c r="R20" s="373"/>
      <c r="S20" s="1165"/>
      <c r="T20" s="1165"/>
      <c r="U20" s="1165"/>
      <c r="V20" s="1165"/>
      <c r="W20" s="1165"/>
      <c r="X20" s="552"/>
      <c r="Y20" s="552"/>
    </row>
    <row r="21" spans="1:25" ht="15.75" x14ac:dyDescent="0.25">
      <c r="A21" s="1143" t="s">
        <v>369</v>
      </c>
      <c r="B21" s="1143"/>
      <c r="C21" s="1143"/>
      <c r="D21" s="1143"/>
      <c r="E21" s="1143"/>
      <c r="F21" s="1151" t="s">
        <v>194</v>
      </c>
      <c r="G21" s="1151"/>
      <c r="H21" s="1151"/>
      <c r="I21" s="210"/>
      <c r="J21" s="14"/>
      <c r="K21" s="210"/>
      <c r="L21" s="15"/>
      <c r="M21" s="1143"/>
      <c r="N21" s="1143"/>
      <c r="O21" s="1143"/>
      <c r="P21" s="1143"/>
      <c r="Q21" s="1143"/>
      <c r="R21" s="373"/>
      <c r="S21" s="1164"/>
      <c r="T21" s="1164"/>
      <c r="U21" s="761"/>
      <c r="V21" s="759"/>
      <c r="W21" s="761"/>
      <c r="X21" s="762"/>
      <c r="Y21" s="761"/>
    </row>
    <row r="22" spans="1:25" ht="15.75" x14ac:dyDescent="0.25">
      <c r="A22" s="1143" t="s">
        <v>364</v>
      </c>
      <c r="B22" s="1143"/>
      <c r="C22" s="1143"/>
      <c r="D22" s="1143"/>
      <c r="E22" s="1143"/>
      <c r="F22" s="1151" t="s">
        <v>194</v>
      </c>
      <c r="G22" s="1151"/>
      <c r="H22" s="1151"/>
      <c r="I22" s="210"/>
      <c r="J22" s="14"/>
      <c r="K22" s="210"/>
      <c r="L22" s="15"/>
      <c r="M22" s="11"/>
      <c r="N22" s="11"/>
      <c r="O22" s="11"/>
      <c r="P22" s="11"/>
      <c r="Q22" s="314"/>
      <c r="R22" s="373"/>
      <c r="S22" s="760"/>
      <c r="T22" s="760"/>
      <c r="U22" s="761"/>
      <c r="V22" s="759"/>
      <c r="W22" s="761"/>
      <c r="X22" s="762"/>
      <c r="Y22" s="761"/>
    </row>
    <row r="23" spans="1:25" ht="15.75" customHeight="1" x14ac:dyDescent="0.25">
      <c r="A23" s="1143" t="s">
        <v>370</v>
      </c>
      <c r="B23" s="1143"/>
      <c r="C23" s="1143"/>
      <c r="D23" s="1143"/>
      <c r="E23" s="1143"/>
      <c r="F23" s="1151" t="s">
        <v>194</v>
      </c>
      <c r="G23" s="1151"/>
      <c r="H23" s="1151"/>
      <c r="I23" s="210"/>
      <c r="J23" s="14"/>
      <c r="K23" s="210"/>
      <c r="L23" s="15"/>
      <c r="M23" s="11"/>
      <c r="N23" s="11"/>
      <c r="O23" s="1146" t="s">
        <v>265</v>
      </c>
      <c r="P23" s="11"/>
      <c r="Q23" s="314"/>
      <c r="R23" s="373"/>
      <c r="S23" s="1164"/>
      <c r="T23" s="1164"/>
      <c r="U23" s="761"/>
      <c r="V23" s="759"/>
      <c r="W23" s="761"/>
      <c r="X23" s="762"/>
      <c r="Y23" s="761"/>
    </row>
    <row r="24" spans="1:25" ht="15.75" x14ac:dyDescent="0.25">
      <c r="A24" s="1143" t="s">
        <v>366</v>
      </c>
      <c r="B24" s="1143"/>
      <c r="C24" s="1143"/>
      <c r="D24" s="1143"/>
      <c r="E24" s="1143"/>
      <c r="F24" s="1151" t="s">
        <v>195</v>
      </c>
      <c r="G24" s="1151"/>
      <c r="H24" s="1151"/>
      <c r="I24" s="210"/>
      <c r="J24" s="14"/>
      <c r="K24" s="210"/>
      <c r="L24" s="15"/>
      <c r="M24" s="11"/>
      <c r="N24" s="11"/>
      <c r="O24" s="1146"/>
      <c r="P24" s="11"/>
      <c r="Q24" s="314"/>
      <c r="R24" s="373"/>
      <c r="S24" s="1164"/>
      <c r="T24" s="1164"/>
      <c r="U24" s="761"/>
      <c r="V24" s="759"/>
      <c r="W24" s="761"/>
      <c r="X24" s="762"/>
      <c r="Y24" s="761"/>
    </row>
    <row r="25" spans="1:25" ht="15.75" x14ac:dyDescent="0.25">
      <c r="A25" s="1143" t="s">
        <v>371</v>
      </c>
      <c r="B25" s="1143"/>
      <c r="C25" s="1143"/>
      <c r="D25" s="1143"/>
      <c r="E25" s="1143"/>
      <c r="F25" s="1151" t="s">
        <v>195</v>
      </c>
      <c r="G25" s="1151"/>
      <c r="H25" s="1151"/>
      <c r="I25" s="210"/>
      <c r="J25" s="14"/>
      <c r="K25" s="209"/>
      <c r="L25" s="15"/>
      <c r="M25" s="11"/>
      <c r="N25" s="11"/>
      <c r="O25" s="1146"/>
      <c r="P25" s="11"/>
      <c r="Q25" s="314"/>
      <c r="R25" s="373"/>
      <c r="S25" s="1164"/>
      <c r="T25" s="1164"/>
      <c r="U25" s="761"/>
      <c r="V25" s="759"/>
      <c r="W25" s="761"/>
      <c r="X25" s="762"/>
      <c r="Y25" s="761"/>
    </row>
    <row r="26" spans="1:25" ht="15.75" x14ac:dyDescent="0.25">
      <c r="A26" s="8" t="s">
        <v>115</v>
      </c>
      <c r="B26" s="262"/>
      <c r="C26" s="262"/>
      <c r="D26" s="262"/>
      <c r="E26" s="262"/>
      <c r="F26" s="1151" t="s">
        <v>11</v>
      </c>
      <c r="G26" s="1151"/>
      <c r="H26" s="1151"/>
      <c r="I26" s="209"/>
      <c r="J26" s="14"/>
      <c r="K26" s="210"/>
      <c r="L26" s="15"/>
      <c r="M26" s="14" t="str">
        <f>IF(SUM(M19:M25)=0,"",SUM(M19:M25))</f>
        <v/>
      </c>
      <c r="N26" s="14"/>
      <c r="O26" s="1146"/>
      <c r="P26" s="11"/>
      <c r="Q26" s="314"/>
      <c r="R26" s="373"/>
      <c r="S26" s="332"/>
      <c r="T26" s="332"/>
      <c r="U26" s="332"/>
      <c r="V26" s="332"/>
      <c r="W26" s="332"/>
      <c r="X26" s="332"/>
      <c r="Y26" s="332"/>
    </row>
    <row r="27" spans="1:25" ht="15.75" x14ac:dyDescent="0.25">
      <c r="A27" s="1064" t="s">
        <v>118</v>
      </c>
      <c r="B27" s="1064"/>
      <c r="C27" s="1064"/>
      <c r="D27" s="1064"/>
      <c r="E27" s="1064"/>
      <c r="F27" s="1151" t="s">
        <v>12</v>
      </c>
      <c r="G27" s="1151"/>
      <c r="H27" s="1151"/>
      <c r="I27" s="319" t="str">
        <f>IF(SUM(I20:I26)=0,"",SUM(I20:I26))</f>
        <v/>
      </c>
      <c r="J27" s="14"/>
      <c r="K27" s="319" t="str">
        <f>IF(SUM(K20:K26)=0,"",SUM(K20:K26))</f>
        <v/>
      </c>
      <c r="L27" s="15"/>
      <c r="M27" s="11"/>
      <c r="N27" s="11"/>
      <c r="O27" s="1146"/>
      <c r="P27" s="11"/>
      <c r="Q27" s="314"/>
      <c r="R27" s="373"/>
      <c r="S27" s="332"/>
      <c r="T27" s="332"/>
      <c r="U27" s="332"/>
      <c r="V27" s="332"/>
      <c r="W27" s="332"/>
      <c r="X27" s="332"/>
      <c r="Y27" s="332"/>
    </row>
    <row r="28" spans="1:25" ht="15.75" x14ac:dyDescent="0.25">
      <c r="A28" s="1064" t="s">
        <v>88</v>
      </c>
      <c r="B28" s="1064"/>
      <c r="C28" s="1064"/>
      <c r="D28" s="1064"/>
      <c r="E28" s="1064"/>
      <c r="F28" s="1151" t="s">
        <v>13</v>
      </c>
      <c r="G28" s="1151"/>
      <c r="H28" s="1151"/>
      <c r="I28" s="320"/>
      <c r="J28" s="346"/>
      <c r="K28" s="320"/>
      <c r="L28" s="15"/>
      <c r="M28" s="21" t="s">
        <v>109</v>
      </c>
      <c r="N28" s="21"/>
      <c r="O28" s="1146"/>
      <c r="P28" s="9"/>
      <c r="Q28" s="21" t="s">
        <v>111</v>
      </c>
      <c r="R28" s="373"/>
      <c r="S28" s="332"/>
      <c r="T28" s="332"/>
      <c r="U28" s="332"/>
      <c r="V28" s="332"/>
      <c r="W28" s="332"/>
      <c r="X28" s="332"/>
      <c r="Y28" s="332"/>
    </row>
    <row r="29" spans="1:25" ht="16.5" thickBot="1" x14ac:dyDescent="0.3">
      <c r="A29" s="1064" t="s">
        <v>25</v>
      </c>
      <c r="B29" s="1064"/>
      <c r="C29" s="1064"/>
      <c r="D29" s="1064"/>
      <c r="E29" s="1064"/>
      <c r="F29" s="1151" t="s">
        <v>12</v>
      </c>
      <c r="G29" s="1151"/>
      <c r="H29" s="1151"/>
      <c r="I29" s="321" t="str">
        <f>IF(I27="","",I27*I28)</f>
        <v/>
      </c>
      <c r="J29" s="370"/>
      <c r="K29" s="321" t="str">
        <f>IF(K27="","",K27*K28)</f>
        <v/>
      </c>
      <c r="L29" s="15"/>
      <c r="M29" s="11" t="s">
        <v>110</v>
      </c>
      <c r="N29" s="11"/>
      <c r="O29" s="1147"/>
      <c r="P29" s="9"/>
      <c r="Q29" s="271" t="s">
        <v>68</v>
      </c>
      <c r="R29" s="373"/>
      <c r="S29" s="332"/>
      <c r="T29" s="332"/>
      <c r="U29" s="332"/>
      <c r="V29" s="332"/>
      <c r="W29" s="332"/>
      <c r="X29" s="332"/>
      <c r="Y29" s="332"/>
    </row>
    <row r="30" spans="1:25" ht="16.5" thickBot="1" x14ac:dyDescent="0.3">
      <c r="A30" s="1064" t="s">
        <v>1</v>
      </c>
      <c r="B30" s="1064"/>
      <c r="C30" s="1064"/>
      <c r="D30" s="1064"/>
      <c r="E30" s="1064"/>
      <c r="F30" s="1064"/>
      <c r="G30" s="1064"/>
      <c r="H30" s="262"/>
      <c r="I30" s="318" t="str">
        <f>IF(SUM(I16,I29)=0,"",(SUM(I16,I29)))</f>
        <v/>
      </c>
      <c r="J30" s="14"/>
      <c r="K30" s="318" t="str">
        <f>IF(SUM(K16,K29)=0,"",(SUM(K16,K29)))</f>
        <v/>
      </c>
      <c r="L30" s="15"/>
      <c r="M30" s="288" t="str">
        <f>IF(AND(K30="",I30=""),"",IF(I30="","",IF(I30&lt;K30,12,IF(K30="",12,24))))</f>
        <v/>
      </c>
      <c r="N30" s="9"/>
      <c r="O30" s="563"/>
      <c r="P30" s="11"/>
      <c r="Q30" s="293" t="str">
        <f>IF(M30="","",IF(O30="x","",IF(M30=12,I30/12,(I30+K30)/24)))</f>
        <v/>
      </c>
      <c r="R30" s="373"/>
      <c r="S30" s="332"/>
      <c r="T30" s="332"/>
      <c r="U30" s="332"/>
      <c r="V30" s="332"/>
      <c r="W30" s="332"/>
      <c r="X30" s="332"/>
      <c r="Y30" s="332"/>
    </row>
    <row r="31" spans="1:25" ht="16.5" thickTop="1" x14ac:dyDescent="0.25">
      <c r="A31" s="262" t="s">
        <v>405</v>
      </c>
      <c r="B31" s="262"/>
      <c r="C31" s="262"/>
      <c r="D31" s="262"/>
      <c r="E31" s="262"/>
      <c r="F31" s="262"/>
      <c r="G31" s="262"/>
      <c r="H31" s="262"/>
      <c r="I31" s="539" t="e">
        <f>SUM(I30-I9-I10)</f>
        <v>#VALUE!</v>
      </c>
      <c r="J31" s="14"/>
      <c r="K31" s="539" t="e">
        <f>SUM(K30-K9-K10)</f>
        <v>#VALUE!</v>
      </c>
      <c r="L31" s="15"/>
      <c r="M31" s="9"/>
      <c r="N31" s="11"/>
      <c r="O31" s="778"/>
      <c r="P31" s="11"/>
      <c r="Q31" s="540"/>
      <c r="R31" s="373"/>
      <c r="S31" s="332"/>
      <c r="T31" s="332"/>
      <c r="U31" s="332"/>
      <c r="V31" s="332"/>
      <c r="W31" s="332"/>
      <c r="X31" s="332"/>
      <c r="Y31" s="332"/>
    </row>
    <row r="32" spans="1:25" ht="15.75" x14ac:dyDescent="0.25">
      <c r="A32" s="8"/>
      <c r="B32" s="262"/>
      <c r="C32" s="262"/>
      <c r="D32" s="262"/>
      <c r="E32" s="262"/>
      <c r="F32" s="1159" t="s">
        <v>406</v>
      </c>
      <c r="G32" s="1159"/>
      <c r="H32" s="1159"/>
      <c r="I32" s="1159"/>
      <c r="J32" s="1159"/>
      <c r="K32" s="1159"/>
      <c r="L32" s="1159"/>
      <c r="M32" s="1159"/>
      <c r="N32" s="1159"/>
      <c r="O32" s="1159"/>
      <c r="P32" s="1159"/>
      <c r="Q32" s="1159"/>
      <c r="R32" s="373"/>
      <c r="S32" s="332"/>
      <c r="T32" s="332"/>
      <c r="U32" s="332"/>
      <c r="V32" s="332"/>
      <c r="W32" s="332"/>
      <c r="X32" s="332"/>
      <c r="Y32" s="332"/>
    </row>
    <row r="33" spans="1:25" ht="15.75" x14ac:dyDescent="0.25">
      <c r="A33" s="5" t="s">
        <v>34</v>
      </c>
      <c r="B33" s="1064" t="s">
        <v>74</v>
      </c>
      <c r="C33" s="1064"/>
      <c r="D33" s="1064"/>
      <c r="E33" s="1064"/>
      <c r="F33" s="1064"/>
      <c r="G33" s="1064"/>
      <c r="H33" s="1064"/>
      <c r="I33" s="312"/>
      <c r="J33" s="316"/>
      <c r="K33" s="312"/>
      <c r="L33" s="311"/>
      <c r="M33" s="287"/>
      <c r="N33" s="287"/>
      <c r="O33" s="287"/>
      <c r="P33" s="287"/>
      <c r="Q33" s="331"/>
      <c r="R33" s="373"/>
      <c r="S33" s="332"/>
      <c r="T33" s="332"/>
      <c r="U33" s="332"/>
      <c r="V33" s="332"/>
      <c r="W33" s="332"/>
      <c r="X33" s="332"/>
      <c r="Y33" s="332"/>
    </row>
    <row r="34" spans="1:25" ht="15.75" x14ac:dyDescent="0.25">
      <c r="A34" s="1065" t="s">
        <v>428</v>
      </c>
      <c r="B34" s="1065"/>
      <c r="C34" s="1065"/>
      <c r="D34" s="1065"/>
      <c r="E34" s="1065"/>
      <c r="F34" s="1065"/>
      <c r="G34" s="1065"/>
      <c r="H34" s="1065"/>
      <c r="I34" s="1065"/>
      <c r="J34" s="1065"/>
      <c r="K34" s="1065"/>
      <c r="L34" s="1065"/>
      <c r="M34" s="1065"/>
      <c r="N34" s="1065"/>
      <c r="O34" s="1065"/>
      <c r="P34" s="1065"/>
      <c r="Q34" s="1065"/>
      <c r="R34" s="373"/>
      <c r="S34" s="332"/>
      <c r="T34" s="332"/>
      <c r="U34" s="332"/>
      <c r="V34" s="332"/>
      <c r="W34" s="332"/>
      <c r="X34" s="332"/>
      <c r="Y34" s="332"/>
    </row>
    <row r="35" spans="1:25" ht="15.75" x14ac:dyDescent="0.25">
      <c r="A35" s="1065"/>
      <c r="B35" s="1065"/>
      <c r="C35" s="1065"/>
      <c r="D35" s="1065"/>
      <c r="E35" s="1065"/>
      <c r="F35" s="1065"/>
      <c r="G35" s="1065"/>
      <c r="H35" s="1065"/>
      <c r="I35" s="1065"/>
      <c r="J35" s="1065"/>
      <c r="K35" s="1065"/>
      <c r="L35" s="1065"/>
      <c r="M35" s="1065"/>
      <c r="N35" s="1065"/>
      <c r="O35" s="1065"/>
      <c r="P35" s="1065"/>
      <c r="Q35" s="1065"/>
      <c r="R35" s="373"/>
      <c r="S35" s="332"/>
      <c r="T35" s="332"/>
      <c r="U35" s="332"/>
      <c r="V35" s="332"/>
      <c r="W35" s="332"/>
      <c r="X35" s="332"/>
      <c r="Y35" s="332"/>
    </row>
    <row r="36" spans="1:25" ht="15.75" x14ac:dyDescent="0.25">
      <c r="A36" s="195"/>
      <c r="B36" s="195"/>
      <c r="C36" s="195"/>
      <c r="D36" s="195"/>
      <c r="E36" s="195"/>
      <c r="F36" s="195"/>
      <c r="G36" s="195"/>
      <c r="H36" s="195"/>
      <c r="I36" s="290"/>
      <c r="J36" s="290"/>
      <c r="K36" s="195"/>
      <c r="L36" s="195"/>
      <c r="M36" s="195"/>
      <c r="N36" s="195"/>
      <c r="O36" s="195"/>
      <c r="P36" s="195"/>
      <c r="Q36" s="443"/>
      <c r="R36" s="289"/>
      <c r="S36" s="332"/>
      <c r="T36" s="494"/>
      <c r="U36" s="332"/>
      <c r="V36" s="332"/>
      <c r="W36" s="332"/>
      <c r="X36" s="332"/>
      <c r="Y36" s="332"/>
    </row>
    <row r="37" spans="1:25" ht="27.75" x14ac:dyDescent="0.25">
      <c r="A37" s="330" t="s">
        <v>205</v>
      </c>
      <c r="B37" s="1154"/>
      <c r="C37" s="1154"/>
      <c r="D37" s="1154"/>
      <c r="E37" s="1154"/>
      <c r="F37" s="1154"/>
      <c r="G37" s="1154"/>
      <c r="H37" s="1154"/>
      <c r="I37" s="1154"/>
      <c r="J37" s="1154"/>
      <c r="K37" s="295"/>
      <c r="L37" s="295"/>
      <c r="M37" s="295"/>
      <c r="N37" s="295"/>
      <c r="O37" s="295"/>
      <c r="P37" s="295"/>
      <c r="Q37" s="295"/>
      <c r="R37" s="373"/>
      <c r="S37" s="332"/>
      <c r="T37" s="332"/>
      <c r="U37" s="332"/>
      <c r="V37" s="332"/>
      <c r="W37" s="332"/>
      <c r="X37" s="332"/>
      <c r="Y37" s="332"/>
    </row>
    <row r="38" spans="1:25" ht="27.75" x14ac:dyDescent="0.25">
      <c r="A38" s="330" t="s">
        <v>3</v>
      </c>
      <c r="B38" s="1155"/>
      <c r="C38" s="1155"/>
      <c r="D38" s="1155"/>
      <c r="E38" s="1155"/>
      <c r="F38" s="1155"/>
      <c r="G38" s="16"/>
      <c r="H38" s="296" t="s">
        <v>103</v>
      </c>
      <c r="I38" s="371">
        <f>Input!$C$9</f>
        <v>2023</v>
      </c>
      <c r="J38" s="296" t="s">
        <v>103</v>
      </c>
      <c r="K38" s="6">
        <f>I38-1</f>
        <v>2022</v>
      </c>
      <c r="L38" s="4"/>
      <c r="M38" s="174"/>
      <c r="N38" s="174"/>
      <c r="O38" s="175"/>
      <c r="P38" s="175"/>
      <c r="Q38" s="306"/>
      <c r="R38" s="374"/>
      <c r="S38" s="332"/>
      <c r="T38" s="332"/>
      <c r="U38" s="332"/>
      <c r="V38" s="332"/>
      <c r="W38" s="332"/>
      <c r="X38" s="332"/>
      <c r="Y38" s="332"/>
    </row>
    <row r="39" spans="1:25" ht="27.75" x14ac:dyDescent="0.25">
      <c r="A39" s="175"/>
      <c r="B39" s="175"/>
      <c r="C39" s="175"/>
      <c r="D39" s="175"/>
      <c r="E39" s="175"/>
      <c r="F39" s="175"/>
      <c r="G39" s="175"/>
      <c r="H39" s="4"/>
      <c r="I39" s="4"/>
      <c r="J39" s="4"/>
      <c r="K39" s="4"/>
      <c r="L39" s="4"/>
      <c r="M39" s="16" t="s">
        <v>331</v>
      </c>
      <c r="N39" s="175"/>
      <c r="O39" s="175"/>
      <c r="P39" s="175"/>
      <c r="Q39" s="16" t="s">
        <v>14</v>
      </c>
      <c r="R39" s="374"/>
      <c r="S39" s="332"/>
      <c r="T39" s="332"/>
      <c r="U39" s="332"/>
      <c r="V39" s="332"/>
      <c r="W39" s="332"/>
      <c r="X39" s="332"/>
      <c r="Y39" s="332"/>
    </row>
    <row r="40" spans="1:25" ht="15.75" customHeight="1" x14ac:dyDescent="0.25">
      <c r="A40" s="746" t="s">
        <v>404</v>
      </c>
      <c r="B40" s="175"/>
      <c r="C40" s="175"/>
      <c r="D40" s="175"/>
      <c r="E40" s="175"/>
      <c r="F40" s="175"/>
      <c r="G40" s="177" t="s">
        <v>9</v>
      </c>
      <c r="H40" s="4"/>
      <c r="I40" s="754">
        <v>161615</v>
      </c>
      <c r="J40" s="4"/>
      <c r="K40" s="754">
        <v>172510</v>
      </c>
      <c r="L40" s="4"/>
      <c r="M40" s="766">
        <f>IF(AND(K40= "",I40=""),"",IF(I40="","",IF(I40&lt;K40,12,IF(K40="",12,24))))</f>
        <v>12</v>
      </c>
      <c r="N40" s="175"/>
      <c r="O40" s="175"/>
      <c r="P40" s="175"/>
      <c r="Q40" s="755">
        <f>IF(M40="","",IF(O63="x","",IF(M40=12,I40/12,(I40+K40)/24)))</f>
        <v>13467.916666666666</v>
      </c>
      <c r="R40" s="375"/>
      <c r="S40" s="332"/>
      <c r="T40" s="332"/>
      <c r="U40" s="332"/>
      <c r="V40" s="332"/>
      <c r="W40" s="332"/>
      <c r="X40" s="332"/>
      <c r="Y40" s="332"/>
    </row>
    <row r="41" spans="1:25" x14ac:dyDescent="0.25">
      <c r="A41" s="1143" t="s">
        <v>314</v>
      </c>
      <c r="B41" s="1143"/>
      <c r="C41" s="1143"/>
      <c r="D41" s="1143"/>
      <c r="E41" s="1143"/>
      <c r="F41" s="1151" t="s">
        <v>9</v>
      </c>
      <c r="G41" s="1151"/>
      <c r="H41" s="1151"/>
      <c r="I41" s="209">
        <v>151181</v>
      </c>
      <c r="J41" s="308"/>
      <c r="K41" s="209">
        <v>122182</v>
      </c>
      <c r="L41" s="279"/>
      <c r="M41" s="753">
        <f>IF(AND(K41="",I41=""),"",IF(I41="","",IF(I41&lt;K41,12,IF(K41="",12,24))))</f>
        <v>24</v>
      </c>
      <c r="N41" s="9"/>
      <c r="O41" s="9"/>
      <c r="P41" s="9"/>
      <c r="Q41" s="756">
        <f>IF(M41="","",IF(O63="x","",IF(M41=12,I41/12,(I41+K41)/24)))</f>
        <v>11390.125</v>
      </c>
      <c r="R41" s="375"/>
      <c r="S41" s="517"/>
      <c r="T41" s="495"/>
      <c r="U41" s="332"/>
      <c r="V41" s="332"/>
      <c r="W41" s="332"/>
      <c r="X41" s="332"/>
      <c r="Y41" s="332"/>
    </row>
    <row r="42" spans="1:25" x14ac:dyDescent="0.25">
      <c r="A42" s="1143" t="s">
        <v>345</v>
      </c>
      <c r="B42" s="1143"/>
      <c r="C42" s="1143"/>
      <c r="D42" s="261"/>
      <c r="E42" s="261"/>
      <c r="F42" s="1151" t="s">
        <v>11</v>
      </c>
      <c r="G42" s="1151"/>
      <c r="H42" s="1151"/>
      <c r="I42" s="210">
        <v>204830</v>
      </c>
      <c r="J42" s="308"/>
      <c r="K42" s="210">
        <v>251967</v>
      </c>
      <c r="L42" s="279"/>
      <c r="M42" s="9"/>
      <c r="N42" s="9"/>
      <c r="O42" s="9"/>
      <c r="P42" s="9"/>
      <c r="Q42" s="314"/>
      <c r="R42" s="375"/>
      <c r="S42" s="332"/>
      <c r="T42" s="495"/>
      <c r="U42" s="332"/>
      <c r="V42" s="332"/>
      <c r="W42" s="332"/>
      <c r="X42" s="332"/>
      <c r="Y42" s="332"/>
    </row>
    <row r="43" spans="1:25" x14ac:dyDescent="0.25">
      <c r="A43" s="1143" t="s">
        <v>319</v>
      </c>
      <c r="B43" s="1143"/>
      <c r="C43" s="1143"/>
      <c r="D43" s="261"/>
      <c r="E43" s="261"/>
      <c r="F43" s="1151" t="s">
        <v>11</v>
      </c>
      <c r="G43" s="1151"/>
      <c r="H43" s="1151"/>
      <c r="I43" s="210"/>
      <c r="J43" s="308"/>
      <c r="K43" s="210"/>
      <c r="L43" s="279"/>
      <c r="M43" s="9"/>
      <c r="N43" s="9"/>
      <c r="O43" s="9"/>
      <c r="P43" s="9"/>
      <c r="Q43" s="314"/>
      <c r="R43" s="375"/>
      <c r="S43" s="332"/>
      <c r="T43" s="495"/>
      <c r="U43" s="332"/>
      <c r="V43" s="332"/>
      <c r="W43" s="332"/>
      <c r="X43" s="332"/>
      <c r="Y43" s="332"/>
    </row>
    <row r="44" spans="1:25" ht="15.75" x14ac:dyDescent="0.25">
      <c r="A44" s="1143" t="s">
        <v>360</v>
      </c>
      <c r="B44" s="1143"/>
      <c r="C44" s="1143"/>
      <c r="D44" s="1143"/>
      <c r="E44" s="1143"/>
      <c r="F44" s="1151" t="s">
        <v>194</v>
      </c>
      <c r="G44" s="1151"/>
      <c r="H44" s="1151"/>
      <c r="I44" s="210"/>
      <c r="J44" s="308"/>
      <c r="K44" s="210"/>
      <c r="L44" s="279"/>
      <c r="M44" s="9"/>
      <c r="N44" s="9"/>
      <c r="O44" s="9"/>
      <c r="P44" s="9"/>
      <c r="Q44" s="314"/>
      <c r="R44" s="376"/>
      <c r="S44" s="332"/>
      <c r="T44" s="495"/>
      <c r="U44" s="332"/>
      <c r="V44" s="332"/>
      <c r="W44" s="332"/>
      <c r="X44" s="332"/>
      <c r="Y44" s="332"/>
    </row>
    <row r="45" spans="1:25" ht="15.75" x14ac:dyDescent="0.25">
      <c r="A45" s="1143" t="s">
        <v>361</v>
      </c>
      <c r="B45" s="1143"/>
      <c r="C45" s="1143"/>
      <c r="D45" s="1143"/>
      <c r="E45" s="1143"/>
      <c r="F45" s="1151" t="s">
        <v>194</v>
      </c>
      <c r="G45" s="1151"/>
      <c r="H45" s="1151"/>
      <c r="I45" s="210"/>
      <c r="J45" s="308"/>
      <c r="K45" s="210"/>
      <c r="L45" s="279"/>
      <c r="M45" s="177"/>
      <c r="N45" s="177"/>
      <c r="O45" s="9"/>
      <c r="P45" s="9"/>
      <c r="Q45" s="177"/>
      <c r="R45" s="373"/>
      <c r="S45" s="332"/>
      <c r="T45" s="332"/>
      <c r="U45" s="332"/>
      <c r="V45" s="332"/>
      <c r="W45" s="332"/>
      <c r="X45" s="332"/>
      <c r="Y45" s="332"/>
    </row>
    <row r="46" spans="1:25" ht="15.75" x14ac:dyDescent="0.25">
      <c r="A46" s="1143" t="s">
        <v>115</v>
      </c>
      <c r="B46" s="1143"/>
      <c r="C46" s="1143"/>
      <c r="D46" s="1143"/>
      <c r="E46" s="1143"/>
      <c r="F46" s="1151" t="s">
        <v>11</v>
      </c>
      <c r="G46" s="1151"/>
      <c r="H46" s="1151"/>
      <c r="I46" s="210"/>
      <c r="J46" s="308"/>
      <c r="K46" s="210"/>
      <c r="L46" s="279"/>
      <c r="M46" s="9"/>
      <c r="N46" s="9"/>
      <c r="O46" s="9"/>
      <c r="P46" s="9"/>
      <c r="Q46" s="271"/>
      <c r="R46" s="376"/>
      <c r="S46" s="332"/>
      <c r="T46" s="496"/>
      <c r="U46" s="497"/>
      <c r="V46" s="332"/>
      <c r="W46" s="332"/>
      <c r="X46" s="332"/>
      <c r="Y46" s="332"/>
    </row>
    <row r="47" spans="1:25" ht="16.5" thickBot="1" x14ac:dyDescent="0.3">
      <c r="A47" s="8"/>
      <c r="B47" s="1064" t="s">
        <v>114</v>
      </c>
      <c r="C47" s="1064"/>
      <c r="D47" s="1064"/>
      <c r="E47" s="1064"/>
      <c r="F47" s="1064"/>
      <c r="G47" s="1064"/>
      <c r="H47" s="262"/>
      <c r="I47" s="318">
        <f>IF(SUM(I41:I46)=0,"",SUM(I41:I46))</f>
        <v>356011</v>
      </c>
      <c r="J47" s="14"/>
      <c r="K47" s="318">
        <f>IF(SUM(K41:K46)=0,"",SUM(K41:K46))</f>
        <v>374149</v>
      </c>
      <c r="L47" s="15"/>
      <c r="M47" s="11"/>
      <c r="N47" s="11"/>
      <c r="O47" s="11"/>
      <c r="P47" s="11"/>
      <c r="Q47" s="314"/>
      <c r="R47" s="373"/>
      <c r="S47" s="332"/>
      <c r="T47" s="332"/>
      <c r="U47" s="332"/>
      <c r="V47" s="332"/>
      <c r="W47" s="332"/>
      <c r="X47" s="332"/>
      <c r="Y47" s="332"/>
    </row>
    <row r="48" spans="1:25" ht="16.5" thickTop="1" x14ac:dyDescent="0.25">
      <c r="A48" s="1143" t="s">
        <v>277</v>
      </c>
      <c r="B48" s="1143"/>
      <c r="C48" s="1143"/>
      <c r="D48" s="1143"/>
      <c r="E48" s="1143"/>
      <c r="F48" s="1143"/>
      <c r="G48" s="1143"/>
      <c r="H48" s="1143"/>
      <c r="I48" s="1143"/>
      <c r="J48" s="1143"/>
      <c r="K48" s="1143"/>
      <c r="L48" s="15"/>
      <c r="M48" s="11"/>
      <c r="N48" s="11"/>
      <c r="O48" s="11"/>
      <c r="P48" s="11"/>
      <c r="Q48" s="314"/>
      <c r="R48" s="373"/>
      <c r="S48" s="332"/>
      <c r="T48" s="332"/>
      <c r="U48" s="332"/>
      <c r="V48" s="332"/>
      <c r="W48" s="332"/>
      <c r="X48" s="332"/>
      <c r="Y48" s="332"/>
    </row>
    <row r="49" spans="1:25" ht="15" customHeight="1" x14ac:dyDescent="0.25">
      <c r="A49" s="1160" t="s">
        <v>87</v>
      </c>
      <c r="B49" s="1160"/>
      <c r="C49" s="274"/>
      <c r="D49" s="1160"/>
      <c r="E49" s="1160"/>
      <c r="F49" s="1160"/>
      <c r="G49" s="1160"/>
      <c r="H49" s="1160" t="s">
        <v>137</v>
      </c>
      <c r="I49" s="1160"/>
      <c r="J49" s="1160"/>
      <c r="K49" s="1160"/>
      <c r="L49" s="274"/>
      <c r="M49" s="1160" t="s">
        <v>116</v>
      </c>
      <c r="N49" s="1160"/>
      <c r="O49" s="1160"/>
      <c r="P49" s="1160"/>
      <c r="Q49" s="1160"/>
      <c r="R49" s="317"/>
      <c r="S49" s="332"/>
      <c r="T49" s="332"/>
      <c r="U49" s="332"/>
      <c r="V49" s="332"/>
      <c r="W49" s="332"/>
      <c r="X49" s="332"/>
      <c r="Y49" s="332"/>
    </row>
    <row r="50" spans="1:25" x14ac:dyDescent="0.25">
      <c r="A50" s="1160"/>
      <c r="B50" s="1160"/>
      <c r="C50" s="315"/>
      <c r="D50" s="1160"/>
      <c r="E50" s="1160"/>
      <c r="F50" s="1160"/>
      <c r="G50" s="1160"/>
      <c r="H50" s="1160"/>
      <c r="I50" s="1160"/>
      <c r="J50" s="1160"/>
      <c r="K50" s="1160"/>
      <c r="L50" s="274"/>
      <c r="M50" s="1160"/>
      <c r="N50" s="1160"/>
      <c r="O50" s="1160"/>
      <c r="P50" s="1160"/>
      <c r="Q50" s="1160"/>
      <c r="R50" s="317"/>
      <c r="S50" s="332"/>
      <c r="T50" s="332"/>
      <c r="U50" s="332"/>
      <c r="V50" s="332"/>
      <c r="W50" s="332"/>
      <c r="X50" s="332"/>
      <c r="Y50" s="332"/>
    </row>
    <row r="51" spans="1:25" ht="15.75" x14ac:dyDescent="0.25">
      <c r="A51" s="1143" t="s">
        <v>362</v>
      </c>
      <c r="B51" s="1143"/>
      <c r="C51" s="1143"/>
      <c r="D51" s="1143"/>
      <c r="E51" s="1143"/>
      <c r="F51" s="1151" t="s">
        <v>11</v>
      </c>
      <c r="G51" s="1151"/>
      <c r="H51" s="1151"/>
      <c r="I51" s="210">
        <v>-10988</v>
      </c>
      <c r="J51" s="14"/>
      <c r="K51" s="210">
        <v>-848</v>
      </c>
      <c r="L51" s="15"/>
      <c r="M51" s="11"/>
      <c r="N51" s="11"/>
      <c r="O51" s="11"/>
      <c r="P51" s="11"/>
      <c r="Q51" s="314"/>
      <c r="R51" s="373"/>
      <c r="S51" s="332"/>
      <c r="T51" s="332"/>
      <c r="U51" s="332"/>
      <c r="V51" s="332"/>
      <c r="W51" s="332"/>
      <c r="X51" s="332"/>
      <c r="Y51" s="332"/>
    </row>
    <row r="52" spans="1:25" ht="15.75" x14ac:dyDescent="0.25">
      <c r="A52" s="1143" t="s">
        <v>363</v>
      </c>
      <c r="B52" s="1143"/>
      <c r="C52" s="1143"/>
      <c r="D52" s="1143"/>
      <c r="E52" s="1143"/>
      <c r="F52" s="1151" t="s">
        <v>194</v>
      </c>
      <c r="G52" s="1151"/>
      <c r="H52" s="1151"/>
      <c r="I52" s="210"/>
      <c r="J52" s="14"/>
      <c r="K52" s="210"/>
      <c r="L52" s="15"/>
      <c r="M52" s="1143"/>
      <c r="N52" s="1143"/>
      <c r="O52" s="1143"/>
      <c r="P52" s="1143"/>
      <c r="Q52" s="1143"/>
      <c r="R52" s="373"/>
      <c r="S52" s="332"/>
      <c r="T52" s="332"/>
      <c r="U52" s="332"/>
      <c r="V52" s="332"/>
      <c r="W52" s="332"/>
      <c r="X52" s="332"/>
      <c r="Y52" s="332"/>
    </row>
    <row r="53" spans="1:25" ht="15.75" x14ac:dyDescent="0.25">
      <c r="A53" s="1143" t="s">
        <v>364</v>
      </c>
      <c r="B53" s="1143"/>
      <c r="C53" s="1143"/>
      <c r="D53" s="1143"/>
      <c r="E53" s="1143"/>
      <c r="F53" s="1151" t="s">
        <v>194</v>
      </c>
      <c r="G53" s="1151"/>
      <c r="H53" s="1151"/>
      <c r="I53" s="210"/>
      <c r="J53" s="14"/>
      <c r="K53" s="210"/>
      <c r="L53" s="15"/>
      <c r="M53" s="11"/>
      <c r="N53" s="11"/>
      <c r="O53" s="11"/>
      <c r="P53" s="11"/>
      <c r="Q53" s="314"/>
      <c r="R53" s="373"/>
      <c r="S53" s="332"/>
      <c r="T53" s="332"/>
      <c r="U53" s="332"/>
      <c r="V53" s="332"/>
      <c r="W53" s="332"/>
      <c r="X53" s="332"/>
      <c r="Y53" s="332"/>
    </row>
    <row r="54" spans="1:25" ht="15.75" customHeight="1" x14ac:dyDescent="0.25">
      <c r="A54" s="1143" t="s">
        <v>365</v>
      </c>
      <c r="B54" s="1143"/>
      <c r="C54" s="1143"/>
      <c r="D54" s="1143"/>
      <c r="E54" s="1143"/>
      <c r="F54" s="1151" t="s">
        <v>194</v>
      </c>
      <c r="G54" s="1151"/>
      <c r="H54" s="1151"/>
      <c r="I54" s="210">
        <v>41333</v>
      </c>
      <c r="J54" s="14"/>
      <c r="K54" s="210">
        <v>41333</v>
      </c>
      <c r="L54" s="15"/>
      <c r="M54" s="11"/>
      <c r="N54" s="11"/>
      <c r="O54" s="1146" t="s">
        <v>265</v>
      </c>
      <c r="P54" s="11"/>
      <c r="Q54" s="314"/>
      <c r="R54" s="373"/>
      <c r="S54" s="332"/>
      <c r="T54" s="332"/>
      <c r="U54" s="332"/>
      <c r="V54" s="332"/>
      <c r="W54" s="332"/>
      <c r="X54" s="332"/>
      <c r="Y54" s="332"/>
    </row>
    <row r="55" spans="1:25" ht="15.75" x14ac:dyDescent="0.25">
      <c r="A55" s="1143" t="s">
        <v>366</v>
      </c>
      <c r="B55" s="1143"/>
      <c r="C55" s="1143"/>
      <c r="D55" s="1143"/>
      <c r="E55" s="1143"/>
      <c r="F55" s="1151" t="s">
        <v>195</v>
      </c>
      <c r="G55" s="1151"/>
      <c r="H55" s="1151"/>
      <c r="I55" s="210">
        <v>-3226</v>
      </c>
      <c r="J55" s="14"/>
      <c r="K55" s="210">
        <v>-3762</v>
      </c>
      <c r="L55" s="15"/>
      <c r="M55" s="11"/>
      <c r="N55" s="11"/>
      <c r="O55" s="1146"/>
      <c r="P55" s="11"/>
      <c r="Q55" s="314"/>
      <c r="R55" s="373"/>
      <c r="S55" s="332"/>
      <c r="T55" s="332"/>
      <c r="U55" s="332"/>
      <c r="V55" s="332"/>
      <c r="W55" s="332"/>
      <c r="X55" s="332"/>
      <c r="Y55" s="332"/>
    </row>
    <row r="56" spans="1:25" ht="15.75" x14ac:dyDescent="0.25">
      <c r="A56" s="1143" t="s">
        <v>371</v>
      </c>
      <c r="B56" s="1143"/>
      <c r="C56" s="1143"/>
      <c r="D56" s="1143"/>
      <c r="E56" s="1143"/>
      <c r="F56" s="1151" t="s">
        <v>195</v>
      </c>
      <c r="G56" s="1151"/>
      <c r="H56" s="1151"/>
      <c r="I56" s="210"/>
      <c r="J56" s="14"/>
      <c r="K56" s="210"/>
      <c r="L56" s="15"/>
      <c r="M56" s="11"/>
      <c r="N56" s="11"/>
      <c r="O56" s="1146"/>
      <c r="P56" s="11"/>
      <c r="Q56" s="314"/>
      <c r="R56" s="373"/>
      <c r="S56" s="332"/>
      <c r="T56" s="332"/>
      <c r="U56" s="332"/>
      <c r="V56" s="332"/>
      <c r="W56" s="332"/>
      <c r="X56" s="332"/>
      <c r="Y56" s="332"/>
    </row>
    <row r="57" spans="1:25" ht="15.75" x14ac:dyDescent="0.25">
      <c r="A57" s="8" t="s">
        <v>115</v>
      </c>
      <c r="B57" s="262"/>
      <c r="C57" s="262"/>
      <c r="D57" s="262"/>
      <c r="E57" s="262"/>
      <c r="F57" s="1151" t="s">
        <v>11</v>
      </c>
      <c r="G57" s="1151"/>
      <c r="H57" s="1151"/>
      <c r="I57" s="209"/>
      <c r="J57" s="14"/>
      <c r="K57" s="209"/>
      <c r="L57" s="15"/>
      <c r="M57" s="14" t="str">
        <f>IF(SUM(M50:M56)=0,"",SUM(M50:M56))</f>
        <v/>
      </c>
      <c r="N57" s="14"/>
      <c r="O57" s="1146"/>
      <c r="P57" s="11"/>
      <c r="Q57" s="314"/>
      <c r="R57" s="373"/>
      <c r="S57" s="332"/>
      <c r="T57" s="332"/>
      <c r="U57" s="332"/>
      <c r="V57" s="332"/>
      <c r="W57" s="332"/>
      <c r="X57" s="332"/>
      <c r="Y57" s="332"/>
    </row>
    <row r="58" spans="1:25" ht="15.75" x14ac:dyDescent="0.25">
      <c r="A58" s="1064" t="s">
        <v>118</v>
      </c>
      <c r="B58" s="1064"/>
      <c r="C58" s="1064"/>
      <c r="D58" s="1064"/>
      <c r="E58" s="1064"/>
      <c r="F58" s="1151" t="s">
        <v>12</v>
      </c>
      <c r="G58" s="1151"/>
      <c r="H58" s="1151"/>
      <c r="I58" s="319">
        <f>IF(SUM(I51:I57)=0,"",SUM(I51:I57))</f>
        <v>27119</v>
      </c>
      <c r="J58" s="14"/>
      <c r="K58" s="319">
        <f>IF(SUM(K51:K57)=0,"",SUM(K51:K57))</f>
        <v>36723</v>
      </c>
      <c r="L58" s="15"/>
      <c r="M58" s="11"/>
      <c r="N58" s="11"/>
      <c r="O58" s="1146"/>
      <c r="P58" s="11"/>
      <c r="Q58" s="314"/>
      <c r="R58" s="373"/>
      <c r="S58" s="332"/>
      <c r="T58" s="332"/>
      <c r="U58" s="332"/>
      <c r="V58" s="332"/>
      <c r="W58" s="332"/>
      <c r="X58" s="332"/>
      <c r="Y58" s="332"/>
    </row>
    <row r="59" spans="1:25" ht="15.75" x14ac:dyDescent="0.25">
      <c r="A59" s="1064" t="s">
        <v>88</v>
      </c>
      <c r="B59" s="1064"/>
      <c r="C59" s="1064"/>
      <c r="D59" s="1064"/>
      <c r="E59" s="1064"/>
      <c r="F59" s="1151" t="s">
        <v>13</v>
      </c>
      <c r="G59" s="1151"/>
      <c r="H59" s="1151"/>
      <c r="I59" s="320">
        <v>1</v>
      </c>
      <c r="J59" s="346"/>
      <c r="K59" s="320">
        <v>1</v>
      </c>
      <c r="L59" s="15"/>
      <c r="M59" s="21" t="s">
        <v>109</v>
      </c>
      <c r="N59" s="21"/>
      <c r="O59" s="1146"/>
      <c r="P59" s="9"/>
      <c r="Q59" s="21" t="s">
        <v>111</v>
      </c>
      <c r="R59" s="373"/>
      <c r="S59" s="332"/>
      <c r="T59" s="332"/>
      <c r="U59" s="332"/>
      <c r="V59" s="332"/>
      <c r="W59" s="332"/>
      <c r="X59" s="332"/>
      <c r="Y59" s="332"/>
    </row>
    <row r="60" spans="1:25" ht="16.5" thickBot="1" x14ac:dyDescent="0.3">
      <c r="A60" s="1064" t="s">
        <v>25</v>
      </c>
      <c r="B60" s="1064"/>
      <c r="C60" s="1064"/>
      <c r="D60" s="1064"/>
      <c r="E60" s="1064"/>
      <c r="F60" s="1151" t="s">
        <v>12</v>
      </c>
      <c r="G60" s="1151"/>
      <c r="H60" s="1151"/>
      <c r="I60" s="321">
        <f>IF(I58="","",I58*I59)</f>
        <v>27119</v>
      </c>
      <c r="J60" s="370"/>
      <c r="K60" s="321">
        <f>IF(K58="","",K58*K59)</f>
        <v>36723</v>
      </c>
      <c r="L60" s="15"/>
      <c r="M60" s="11" t="s">
        <v>110</v>
      </c>
      <c r="N60" s="11"/>
      <c r="O60" s="1147"/>
      <c r="P60" s="9"/>
      <c r="Q60" s="271" t="s">
        <v>68</v>
      </c>
      <c r="R60" s="373"/>
      <c r="S60" s="332"/>
      <c r="T60" s="332"/>
      <c r="U60" s="332"/>
      <c r="V60" s="332"/>
      <c r="W60" s="332"/>
      <c r="X60" s="332"/>
      <c r="Y60" s="332"/>
    </row>
    <row r="61" spans="1:25" ht="16.5" thickBot="1" x14ac:dyDescent="0.3">
      <c r="A61" s="1064" t="s">
        <v>1</v>
      </c>
      <c r="B61" s="1064"/>
      <c r="C61" s="1064"/>
      <c r="D61" s="1064"/>
      <c r="E61" s="1064"/>
      <c r="F61" s="1064"/>
      <c r="G61" s="1064"/>
      <c r="H61" s="262"/>
      <c r="I61" s="318">
        <f>IF(SUM(I47,I60)=0,"",(SUM(I47,I60)))</f>
        <v>383130</v>
      </c>
      <c r="J61" s="14"/>
      <c r="K61" s="318">
        <f>IF(SUM(K47,K60)=0,"",(SUM(K47,K60)))</f>
        <v>410872</v>
      </c>
      <c r="L61" s="15"/>
      <c r="M61" s="288">
        <f>IF(AND(K61="",I61=""),"",IF(I61="","",IF(I61&lt;K61,12,IF(K61="",12,24))))</f>
        <v>12</v>
      </c>
      <c r="N61" s="9"/>
      <c r="O61" s="563"/>
      <c r="P61" s="11"/>
      <c r="Q61" s="293">
        <f>IF(M61="","",IF(O61="x","",IF(M61=12,I61/12,(I61+K61)/24)))</f>
        <v>31927.5</v>
      </c>
      <c r="R61" s="373"/>
      <c r="S61" s="332"/>
      <c r="T61" s="332"/>
      <c r="U61" s="332"/>
      <c r="V61" s="332"/>
      <c r="W61" s="332"/>
      <c r="X61" s="332"/>
      <c r="Y61" s="332"/>
    </row>
    <row r="62" spans="1:25" ht="16.5" thickTop="1" x14ac:dyDescent="0.25">
      <c r="A62" s="262" t="s">
        <v>405</v>
      </c>
      <c r="B62" s="262"/>
      <c r="C62" s="262"/>
      <c r="D62" s="262"/>
      <c r="E62" s="262"/>
      <c r="F62" s="262"/>
      <c r="G62" s="262"/>
      <c r="H62" s="262"/>
      <c r="I62" s="539">
        <f>SUM(I61-I40-I41)</f>
        <v>70334</v>
      </c>
      <c r="J62" s="14"/>
      <c r="K62" s="539">
        <f>SUM(K61-K40-K41)</f>
        <v>116180</v>
      </c>
      <c r="L62" s="15"/>
      <c r="M62" s="9"/>
      <c r="N62" s="11"/>
      <c r="O62" s="778"/>
      <c r="P62" s="11"/>
      <c r="Q62" s="540"/>
      <c r="R62" s="373"/>
      <c r="S62" s="332"/>
      <c r="T62" s="332"/>
      <c r="U62" s="332"/>
      <c r="V62" s="332"/>
      <c r="W62" s="332"/>
      <c r="X62" s="332"/>
      <c r="Y62" s="332"/>
    </row>
    <row r="63" spans="1:25" ht="15.75" x14ac:dyDescent="0.25">
      <c r="A63" s="8"/>
      <c r="B63" s="262"/>
      <c r="C63" s="262"/>
      <c r="D63" s="262"/>
      <c r="E63" s="262"/>
      <c r="F63" s="1159" t="s">
        <v>406</v>
      </c>
      <c r="G63" s="1159"/>
      <c r="H63" s="1159"/>
      <c r="I63" s="1159"/>
      <c r="J63" s="1159"/>
      <c r="K63" s="1159"/>
      <c r="L63" s="1159"/>
      <c r="M63" s="1159"/>
      <c r="N63" s="1159"/>
      <c r="O63" s="1159"/>
      <c r="P63" s="1159"/>
      <c r="Q63" s="1159"/>
      <c r="R63" s="373"/>
      <c r="S63" s="332"/>
      <c r="T63" s="332"/>
      <c r="U63" s="332"/>
      <c r="V63" s="332"/>
      <c r="W63" s="332"/>
      <c r="X63" s="332"/>
      <c r="Y63" s="332"/>
    </row>
    <row r="64" spans="1:25" ht="15.75" x14ac:dyDescent="0.25">
      <c r="A64" s="5" t="s">
        <v>34</v>
      </c>
      <c r="B64" s="1064" t="s">
        <v>74</v>
      </c>
      <c r="C64" s="1064"/>
      <c r="D64" s="1064"/>
      <c r="E64" s="1064"/>
      <c r="F64" s="1064"/>
      <c r="G64" s="1064"/>
      <c r="H64" s="1064"/>
      <c r="I64" s="312"/>
      <c r="J64" s="316"/>
      <c r="K64" s="312"/>
      <c r="L64" s="311"/>
      <c r="M64" s="287"/>
      <c r="N64" s="287"/>
      <c r="O64" s="287"/>
      <c r="P64" s="287"/>
      <c r="Q64" s="331"/>
      <c r="R64" s="373"/>
      <c r="S64" s="332"/>
      <c r="T64" s="332"/>
      <c r="U64" s="332"/>
      <c r="V64" s="332"/>
      <c r="W64" s="332"/>
      <c r="X64" s="332"/>
      <c r="Y64" s="332"/>
    </row>
    <row r="65" spans="1:25" ht="15.75" x14ac:dyDescent="0.25">
      <c r="A65" s="1065" t="s">
        <v>427</v>
      </c>
      <c r="B65" s="1065"/>
      <c r="C65" s="1065"/>
      <c r="D65" s="1065"/>
      <c r="E65" s="1065"/>
      <c r="F65" s="1065"/>
      <c r="G65" s="1065"/>
      <c r="H65" s="1065"/>
      <c r="I65" s="1065"/>
      <c r="J65" s="1065"/>
      <c r="K65" s="1065"/>
      <c r="L65" s="1065"/>
      <c r="M65" s="1065"/>
      <c r="N65" s="1065"/>
      <c r="O65" s="1065"/>
      <c r="P65" s="1065"/>
      <c r="Q65" s="1065"/>
      <c r="R65" s="373"/>
      <c r="S65" s="332"/>
      <c r="T65" s="332"/>
      <c r="U65" s="332"/>
      <c r="V65" s="332"/>
      <c r="W65" s="332"/>
      <c r="X65" s="332"/>
      <c r="Y65" s="332"/>
    </row>
    <row r="66" spans="1:25" ht="15.75" x14ac:dyDescent="0.25">
      <c r="A66" s="1065"/>
      <c r="B66" s="1065"/>
      <c r="C66" s="1065"/>
      <c r="D66" s="1065"/>
      <c r="E66" s="1065"/>
      <c r="F66" s="1065"/>
      <c r="G66" s="1065"/>
      <c r="H66" s="1065"/>
      <c r="I66" s="1065"/>
      <c r="J66" s="1065"/>
      <c r="K66" s="1065"/>
      <c r="L66" s="1065"/>
      <c r="M66" s="1065"/>
      <c r="N66" s="1065"/>
      <c r="O66" s="1065"/>
      <c r="P66" s="1065"/>
      <c r="Q66" s="1065"/>
      <c r="R66" s="373"/>
      <c r="S66" s="332"/>
      <c r="T66" s="332"/>
      <c r="U66" s="332"/>
      <c r="V66" s="332"/>
      <c r="W66" s="332"/>
      <c r="X66" s="332"/>
      <c r="Y66" s="332"/>
    </row>
    <row r="67" spans="1:25" ht="15.75" x14ac:dyDescent="0.25">
      <c r="A67" s="195"/>
      <c r="B67" s="195"/>
      <c r="C67" s="195"/>
      <c r="D67" s="195"/>
      <c r="E67" s="195"/>
      <c r="F67" s="195"/>
      <c r="G67" s="195"/>
      <c r="H67" s="195"/>
      <c r="I67" s="290"/>
      <c r="J67" s="290"/>
      <c r="K67" s="195"/>
      <c r="L67" s="195"/>
      <c r="M67" s="195"/>
      <c r="N67" s="195"/>
      <c r="O67" s="195"/>
      <c r="P67" s="195"/>
      <c r="Q67" s="443"/>
      <c r="R67" s="289"/>
      <c r="S67" s="332"/>
      <c r="T67" s="494"/>
      <c r="U67" s="332"/>
      <c r="V67" s="332"/>
      <c r="W67" s="332"/>
      <c r="X67" s="332"/>
      <c r="Y67" s="332"/>
    </row>
    <row r="68" spans="1:25" ht="27.75" x14ac:dyDescent="0.25">
      <c r="A68" s="330" t="s">
        <v>205</v>
      </c>
      <c r="B68" s="1154"/>
      <c r="C68" s="1154"/>
      <c r="D68" s="1154"/>
      <c r="E68" s="1154"/>
      <c r="F68" s="1154"/>
      <c r="G68" s="1154"/>
      <c r="H68" s="1154"/>
      <c r="I68" s="1154"/>
      <c r="J68" s="1154"/>
      <c r="K68" s="295"/>
      <c r="L68" s="295"/>
      <c r="M68" s="295"/>
      <c r="N68" s="295"/>
      <c r="O68" s="295"/>
      <c r="P68" s="295"/>
      <c r="Q68" s="295"/>
      <c r="R68" s="373"/>
      <c r="S68" s="332"/>
      <c r="T68" s="332"/>
      <c r="U68" s="332"/>
      <c r="V68" s="332"/>
      <c r="W68" s="332"/>
      <c r="X68" s="332"/>
      <c r="Y68" s="332"/>
    </row>
    <row r="69" spans="1:25" ht="27.75" x14ac:dyDescent="0.25">
      <c r="A69" s="330" t="s">
        <v>3</v>
      </c>
      <c r="B69" s="1155"/>
      <c r="C69" s="1155"/>
      <c r="D69" s="1155"/>
      <c r="E69" s="1155"/>
      <c r="F69" s="1155"/>
      <c r="G69" s="16"/>
      <c r="H69" s="296" t="s">
        <v>103</v>
      </c>
      <c r="I69" s="371">
        <f>Input!$C$9</f>
        <v>2023</v>
      </c>
      <c r="J69" s="296" t="s">
        <v>103</v>
      </c>
      <c r="K69" s="6">
        <f>I69-1</f>
        <v>2022</v>
      </c>
      <c r="L69" s="4"/>
      <c r="M69" s="174"/>
      <c r="N69" s="174"/>
      <c r="O69" s="175"/>
      <c r="P69" s="175"/>
      <c r="Q69" s="306"/>
      <c r="R69" s="374"/>
      <c r="S69" s="332"/>
      <c r="T69" s="332"/>
      <c r="U69" s="332"/>
      <c r="V69" s="332"/>
      <c r="W69" s="332"/>
      <c r="X69" s="332"/>
      <c r="Y69" s="332"/>
    </row>
    <row r="70" spans="1:25" ht="27.75" x14ac:dyDescent="0.25">
      <c r="A70" s="175"/>
      <c r="B70" s="175"/>
      <c r="C70" s="175"/>
      <c r="D70" s="175"/>
      <c r="E70" s="175"/>
      <c r="F70" s="175"/>
      <c r="G70" s="175"/>
      <c r="H70" s="4"/>
      <c r="I70" s="4"/>
      <c r="J70" s="4"/>
      <c r="K70" s="4"/>
      <c r="L70" s="4"/>
      <c r="M70" s="16" t="s">
        <v>331</v>
      </c>
      <c r="N70" s="175"/>
      <c r="O70" s="175"/>
      <c r="P70" s="175"/>
      <c r="Q70" s="16" t="s">
        <v>14</v>
      </c>
      <c r="R70" s="375"/>
      <c r="S70" s="332"/>
      <c r="T70" s="332"/>
      <c r="U70" s="332"/>
      <c r="V70" s="332"/>
      <c r="W70" s="332"/>
      <c r="X70" s="332"/>
      <c r="Y70" s="332"/>
    </row>
    <row r="71" spans="1:25" ht="15.75" customHeight="1" x14ac:dyDescent="0.25">
      <c r="A71" s="746" t="s">
        <v>404</v>
      </c>
      <c r="B71" s="175"/>
      <c r="C71" s="175"/>
      <c r="D71" s="175"/>
      <c r="E71" s="175"/>
      <c r="F71" s="175"/>
      <c r="G71" s="177" t="s">
        <v>9</v>
      </c>
      <c r="H71" s="4"/>
      <c r="I71" s="754"/>
      <c r="J71" s="4"/>
      <c r="K71" s="754"/>
      <c r="L71" s="4"/>
      <c r="M71" s="766" t="str">
        <f>IF(AND(K71= "",I71=""),"",IF(I71="","",IF(I71&lt;K71,12,IF(K71="",12,24))))</f>
        <v/>
      </c>
      <c r="N71" s="175"/>
      <c r="O71" s="175"/>
      <c r="P71" s="175"/>
      <c r="Q71" s="755" t="str">
        <f>IF(M71="","",IF(O94="x","",IF(M71=12,I71/12,(I71+K71)/24)))</f>
        <v/>
      </c>
      <c r="R71" s="375"/>
      <c r="S71" s="517"/>
      <c r="T71" s="495"/>
      <c r="U71" s="332"/>
      <c r="V71" s="332"/>
      <c r="W71" s="332"/>
      <c r="X71" s="332"/>
      <c r="Y71" s="332"/>
    </row>
    <row r="72" spans="1:25" x14ac:dyDescent="0.25">
      <c r="A72" s="1143" t="s">
        <v>314</v>
      </c>
      <c r="B72" s="1143"/>
      <c r="C72" s="1143"/>
      <c r="D72" s="1143"/>
      <c r="E72" s="1143"/>
      <c r="F72" s="1151" t="s">
        <v>9</v>
      </c>
      <c r="G72" s="1151"/>
      <c r="H72" s="1151"/>
      <c r="I72" s="209"/>
      <c r="J72" s="308"/>
      <c r="K72" s="209"/>
      <c r="L72" s="279"/>
      <c r="M72" s="753" t="str">
        <f>IF(AND(K72="",I72=""),"",IF(I72="","",IF(I72&lt;K72,12,IF(K72="",12,24))))</f>
        <v/>
      </c>
      <c r="N72" s="9"/>
      <c r="O72" s="9"/>
      <c r="P72" s="9"/>
      <c r="Q72" s="756" t="str">
        <f>IF(M72="","",IF(O94="x","",IF(M72=12,I72/12,(I72+K72)/24)))</f>
        <v/>
      </c>
      <c r="R72" s="375"/>
      <c r="S72" s="332"/>
      <c r="T72" s="495"/>
      <c r="U72" s="332"/>
      <c r="V72" s="332"/>
      <c r="W72" s="332"/>
      <c r="X72" s="332"/>
      <c r="Y72" s="332"/>
    </row>
    <row r="73" spans="1:25" x14ac:dyDescent="0.25">
      <c r="A73" s="1143" t="s">
        <v>345</v>
      </c>
      <c r="B73" s="1143"/>
      <c r="C73" s="1143"/>
      <c r="D73" s="261"/>
      <c r="E73" s="261"/>
      <c r="F73" s="1151" t="s">
        <v>11</v>
      </c>
      <c r="G73" s="1151"/>
      <c r="H73" s="1151"/>
      <c r="I73" s="210"/>
      <c r="J73" s="308"/>
      <c r="K73" s="210"/>
      <c r="L73" s="279"/>
      <c r="M73" s="9"/>
      <c r="N73" s="9"/>
      <c r="O73" s="9"/>
      <c r="P73" s="9"/>
      <c r="Q73" s="314"/>
      <c r="R73" s="375"/>
      <c r="S73" s="332"/>
      <c r="T73" s="495"/>
      <c r="U73" s="332"/>
      <c r="V73" s="332"/>
      <c r="W73" s="332"/>
      <c r="X73" s="332"/>
      <c r="Y73" s="332"/>
    </row>
    <row r="74" spans="1:25" ht="15.75" x14ac:dyDescent="0.25">
      <c r="A74" s="1143" t="s">
        <v>319</v>
      </c>
      <c r="B74" s="1143"/>
      <c r="C74" s="1143"/>
      <c r="D74" s="261"/>
      <c r="E74" s="261"/>
      <c r="F74" s="1151" t="s">
        <v>11</v>
      </c>
      <c r="G74" s="1151"/>
      <c r="H74" s="1151"/>
      <c r="I74" s="210"/>
      <c r="J74" s="308"/>
      <c r="K74" s="210"/>
      <c r="L74" s="279"/>
      <c r="M74" s="9"/>
      <c r="N74" s="9"/>
      <c r="O74" s="9"/>
      <c r="P74" s="9"/>
      <c r="Q74" s="314"/>
      <c r="R74" s="376"/>
      <c r="S74" s="332"/>
      <c r="T74" s="495"/>
      <c r="U74" s="332"/>
      <c r="V74" s="332"/>
      <c r="W74" s="332"/>
      <c r="X74" s="332"/>
      <c r="Y74" s="332"/>
    </row>
    <row r="75" spans="1:25" ht="15.75" x14ac:dyDescent="0.25">
      <c r="A75" s="1143" t="s">
        <v>360</v>
      </c>
      <c r="B75" s="1143"/>
      <c r="C75" s="1143"/>
      <c r="D75" s="1143"/>
      <c r="E75" s="1143"/>
      <c r="F75" s="1151" t="s">
        <v>194</v>
      </c>
      <c r="G75" s="1151"/>
      <c r="H75" s="1151"/>
      <c r="I75" s="210"/>
      <c r="J75" s="308"/>
      <c r="K75" s="210"/>
      <c r="L75" s="279"/>
      <c r="M75" s="9"/>
      <c r="N75" s="9"/>
      <c r="O75" s="9"/>
      <c r="P75" s="9"/>
      <c r="Q75" s="314"/>
      <c r="R75" s="373"/>
      <c r="S75" s="332"/>
      <c r="T75" s="332"/>
      <c r="U75" s="332"/>
      <c r="V75" s="332"/>
      <c r="W75" s="332"/>
      <c r="X75" s="332"/>
      <c r="Y75" s="332"/>
    </row>
    <row r="76" spans="1:25" ht="15.75" x14ac:dyDescent="0.25">
      <c r="A76" s="1143" t="s">
        <v>361</v>
      </c>
      <c r="B76" s="1143"/>
      <c r="C76" s="1143"/>
      <c r="D76" s="1143"/>
      <c r="E76" s="1143"/>
      <c r="F76" s="1151" t="s">
        <v>194</v>
      </c>
      <c r="G76" s="1151"/>
      <c r="H76" s="1151"/>
      <c r="I76" s="210"/>
      <c r="J76" s="308"/>
      <c r="K76" s="210"/>
      <c r="L76" s="279"/>
      <c r="M76" s="177"/>
      <c r="N76" s="177"/>
      <c r="O76" s="9"/>
      <c r="P76" s="9"/>
      <c r="Q76" s="177"/>
      <c r="R76" s="376"/>
      <c r="S76" s="332"/>
      <c r="T76" s="496"/>
      <c r="U76" s="497"/>
      <c r="V76" s="332"/>
      <c r="W76" s="332"/>
      <c r="X76" s="332"/>
      <c r="Y76" s="332"/>
    </row>
    <row r="77" spans="1:25" ht="15.75" x14ac:dyDescent="0.25">
      <c r="A77" s="1143" t="s">
        <v>115</v>
      </c>
      <c r="B77" s="1143"/>
      <c r="C77" s="1143"/>
      <c r="D77" s="1143"/>
      <c r="E77" s="1143"/>
      <c r="F77" s="1151" t="s">
        <v>11</v>
      </c>
      <c r="G77" s="1151"/>
      <c r="H77" s="1151"/>
      <c r="I77" s="210"/>
      <c r="J77" s="308"/>
      <c r="K77" s="210"/>
      <c r="L77" s="279"/>
      <c r="M77" s="9"/>
      <c r="N77" s="9"/>
      <c r="O77" s="9"/>
      <c r="P77" s="9"/>
      <c r="Q77" s="271"/>
      <c r="R77" s="373"/>
      <c r="S77" s="332"/>
      <c r="T77" s="332"/>
      <c r="U77" s="332"/>
      <c r="V77" s="332"/>
      <c r="W77" s="332"/>
      <c r="X77" s="332"/>
      <c r="Y77" s="332"/>
    </row>
    <row r="78" spans="1:25" ht="16.5" thickBot="1" x14ac:dyDescent="0.3">
      <c r="A78" s="8"/>
      <c r="B78" s="1064" t="s">
        <v>114</v>
      </c>
      <c r="C78" s="1064"/>
      <c r="D78" s="1064"/>
      <c r="E78" s="1064"/>
      <c r="F78" s="1064"/>
      <c r="G78" s="1064"/>
      <c r="H78" s="262"/>
      <c r="I78" s="318" t="str">
        <f>IF(SUM(I72:I77)=0,"",SUM(I72:I77))</f>
        <v/>
      </c>
      <c r="J78" s="14"/>
      <c r="K78" s="318" t="str">
        <f>IF(SUM(K72:K77)=0,"",SUM(K72:K77))</f>
        <v/>
      </c>
      <c r="L78" s="15"/>
      <c r="M78" s="11"/>
      <c r="N78" s="11"/>
      <c r="O78" s="11"/>
      <c r="P78" s="11"/>
      <c r="Q78" s="314"/>
      <c r="R78" s="373"/>
      <c r="S78" s="332"/>
      <c r="T78" s="332"/>
      <c r="U78" s="332"/>
      <c r="V78" s="332"/>
      <c r="W78" s="332"/>
      <c r="X78" s="332"/>
      <c r="Y78" s="332"/>
    </row>
    <row r="79" spans="1:25" ht="15" customHeight="1" thickTop="1" x14ac:dyDescent="0.25">
      <c r="A79" s="1143" t="s">
        <v>277</v>
      </c>
      <c r="B79" s="1143"/>
      <c r="C79" s="1143"/>
      <c r="D79" s="1143"/>
      <c r="E79" s="1143"/>
      <c r="F79" s="1143"/>
      <c r="G79" s="1143"/>
      <c r="H79" s="1143"/>
      <c r="I79" s="1143"/>
      <c r="J79" s="1143"/>
      <c r="K79" s="1143"/>
      <c r="L79" s="15"/>
      <c r="M79" s="11"/>
      <c r="N79" s="11"/>
      <c r="O79" s="11"/>
      <c r="P79" s="11"/>
      <c r="Q79" s="314"/>
      <c r="R79" s="317"/>
      <c r="S79" s="332"/>
      <c r="T79" s="332"/>
      <c r="U79" s="332"/>
      <c r="V79" s="332"/>
      <c r="W79" s="332"/>
      <c r="X79" s="332"/>
      <c r="Y79" s="332"/>
    </row>
    <row r="80" spans="1:25" x14ac:dyDescent="0.25">
      <c r="A80" s="1160" t="s">
        <v>87</v>
      </c>
      <c r="B80" s="1160"/>
      <c r="C80" s="274"/>
      <c r="D80" s="1160"/>
      <c r="E80" s="1160"/>
      <c r="F80" s="1160"/>
      <c r="G80" s="1160"/>
      <c r="H80" s="1160" t="s">
        <v>137</v>
      </c>
      <c r="I80" s="1160"/>
      <c r="J80" s="1160"/>
      <c r="K80" s="1160"/>
      <c r="L80" s="274"/>
      <c r="M80" s="1160" t="s">
        <v>116</v>
      </c>
      <c r="N80" s="1160"/>
      <c r="O80" s="1160"/>
      <c r="P80" s="1160"/>
      <c r="Q80" s="1160"/>
      <c r="R80" s="317"/>
      <c r="S80" s="332"/>
      <c r="T80" s="332"/>
      <c r="U80" s="332"/>
      <c r="V80" s="332"/>
      <c r="W80" s="332"/>
      <c r="X80" s="332"/>
      <c r="Y80" s="332"/>
    </row>
    <row r="81" spans="1:25" ht="15.75" x14ac:dyDescent="0.25">
      <c r="A81" s="1160"/>
      <c r="B81" s="1160"/>
      <c r="C81" s="315"/>
      <c r="D81" s="1160"/>
      <c r="E81" s="1160"/>
      <c r="F81" s="1160"/>
      <c r="G81" s="1160"/>
      <c r="H81" s="1160"/>
      <c r="I81" s="1160"/>
      <c r="J81" s="1160"/>
      <c r="K81" s="1160"/>
      <c r="L81" s="274"/>
      <c r="M81" s="1160"/>
      <c r="N81" s="1160"/>
      <c r="O81" s="1160"/>
      <c r="P81" s="1160"/>
      <c r="Q81" s="1160"/>
      <c r="R81" s="373"/>
      <c r="S81" s="332"/>
      <c r="T81" s="332"/>
      <c r="U81" s="332"/>
      <c r="V81" s="332"/>
      <c r="W81" s="332"/>
      <c r="X81" s="332"/>
      <c r="Y81" s="332"/>
    </row>
    <row r="82" spans="1:25" ht="15.75" x14ac:dyDescent="0.25">
      <c r="A82" s="1143" t="s">
        <v>362</v>
      </c>
      <c r="B82" s="1143"/>
      <c r="C82" s="1143"/>
      <c r="D82" s="1143"/>
      <c r="E82" s="1143"/>
      <c r="F82" s="1151" t="s">
        <v>11</v>
      </c>
      <c r="G82" s="1151"/>
      <c r="H82" s="1151"/>
      <c r="I82" s="210"/>
      <c r="J82" s="14"/>
      <c r="K82" s="210"/>
      <c r="L82" s="15"/>
      <c r="M82" s="11"/>
      <c r="N82" s="11"/>
      <c r="O82" s="11"/>
      <c r="P82" s="11"/>
      <c r="Q82" s="314"/>
      <c r="R82" s="373"/>
      <c r="S82" s="332"/>
      <c r="T82" s="332"/>
      <c r="U82" s="332"/>
      <c r="V82" s="332"/>
      <c r="W82" s="332"/>
      <c r="X82" s="332"/>
      <c r="Y82" s="332"/>
    </row>
    <row r="83" spans="1:25" ht="15.75" x14ac:dyDescent="0.25">
      <c r="A83" s="1143" t="s">
        <v>363</v>
      </c>
      <c r="B83" s="1143"/>
      <c r="C83" s="1143"/>
      <c r="D83" s="1143"/>
      <c r="E83" s="1143"/>
      <c r="F83" s="1151" t="s">
        <v>194</v>
      </c>
      <c r="G83" s="1151"/>
      <c r="H83" s="1151"/>
      <c r="I83" s="210"/>
      <c r="J83" s="14"/>
      <c r="K83" s="210"/>
      <c r="L83" s="15"/>
      <c r="M83" s="1143"/>
      <c r="N83" s="1143"/>
      <c r="O83" s="1143"/>
      <c r="P83" s="1143"/>
      <c r="Q83" s="1143"/>
      <c r="R83" s="373"/>
      <c r="S83" s="332"/>
      <c r="T83" s="332"/>
      <c r="U83" s="332"/>
      <c r="V83" s="332"/>
      <c r="W83" s="332"/>
      <c r="X83" s="332"/>
      <c r="Y83" s="332"/>
    </row>
    <row r="84" spans="1:25" ht="15.75" customHeight="1" x14ac:dyDescent="0.25">
      <c r="A84" s="1143" t="s">
        <v>364</v>
      </c>
      <c r="B84" s="1143"/>
      <c r="C84" s="1143"/>
      <c r="D84" s="1143"/>
      <c r="E84" s="1143"/>
      <c r="F84" s="1151" t="s">
        <v>194</v>
      </c>
      <c r="G84" s="1151"/>
      <c r="H84" s="1151"/>
      <c r="I84" s="210"/>
      <c r="J84" s="14"/>
      <c r="K84" s="210"/>
      <c r="L84" s="15"/>
      <c r="M84" s="11"/>
      <c r="N84" s="11"/>
      <c r="O84" s="11"/>
      <c r="P84" s="11"/>
      <c r="Q84" s="314"/>
      <c r="R84" s="373"/>
      <c r="S84" s="332"/>
      <c r="T84" s="332"/>
      <c r="U84" s="332"/>
      <c r="V84" s="332"/>
      <c r="W84" s="332"/>
      <c r="X84" s="332"/>
      <c r="Y84" s="332"/>
    </row>
    <row r="85" spans="1:25" ht="15.75" x14ac:dyDescent="0.25">
      <c r="A85" s="1143" t="s">
        <v>365</v>
      </c>
      <c r="B85" s="1143"/>
      <c r="C85" s="1143"/>
      <c r="D85" s="1143"/>
      <c r="E85" s="1143"/>
      <c r="F85" s="1151" t="s">
        <v>194</v>
      </c>
      <c r="G85" s="1151"/>
      <c r="H85" s="1151"/>
      <c r="I85" s="210"/>
      <c r="J85" s="14"/>
      <c r="K85" s="210"/>
      <c r="L85" s="15"/>
      <c r="M85" s="11"/>
      <c r="N85" s="11"/>
      <c r="O85" s="1146" t="s">
        <v>265</v>
      </c>
      <c r="P85" s="11"/>
      <c r="Q85" s="314"/>
      <c r="R85" s="373"/>
      <c r="S85" s="332"/>
      <c r="T85" s="332"/>
      <c r="U85" s="332"/>
      <c r="V85" s="332"/>
      <c r="W85" s="332"/>
      <c r="X85" s="332"/>
      <c r="Y85" s="332"/>
    </row>
    <row r="86" spans="1:25" ht="15.75" x14ac:dyDescent="0.25">
      <c r="A86" s="1143" t="s">
        <v>366</v>
      </c>
      <c r="B86" s="1143"/>
      <c r="C86" s="1143"/>
      <c r="D86" s="1143"/>
      <c r="E86" s="1143"/>
      <c r="F86" s="1151" t="s">
        <v>195</v>
      </c>
      <c r="G86" s="1151"/>
      <c r="H86" s="1151"/>
      <c r="I86" s="210"/>
      <c r="J86" s="14"/>
      <c r="K86" s="210"/>
      <c r="L86" s="15"/>
      <c r="M86" s="11"/>
      <c r="N86" s="11"/>
      <c r="O86" s="1146"/>
      <c r="P86" s="11"/>
      <c r="Q86" s="314"/>
      <c r="R86" s="373"/>
      <c r="S86" s="332"/>
      <c r="T86" s="332"/>
      <c r="U86" s="332"/>
      <c r="V86" s="332"/>
      <c r="W86" s="332"/>
      <c r="X86" s="332"/>
      <c r="Y86" s="332"/>
    </row>
    <row r="87" spans="1:25" ht="15.75" x14ac:dyDescent="0.25">
      <c r="A87" s="1143" t="s">
        <v>371</v>
      </c>
      <c r="B87" s="1143"/>
      <c r="C87" s="1143"/>
      <c r="D87" s="1143"/>
      <c r="E87" s="1143"/>
      <c r="F87" s="1151" t="s">
        <v>195</v>
      </c>
      <c r="G87" s="1151"/>
      <c r="H87" s="1151"/>
      <c r="I87" s="210"/>
      <c r="J87" s="14"/>
      <c r="K87" s="209"/>
      <c r="L87" s="15"/>
      <c r="M87" s="11"/>
      <c r="N87" s="11"/>
      <c r="O87" s="1146"/>
      <c r="P87" s="11"/>
      <c r="Q87" s="314"/>
      <c r="R87" s="373"/>
      <c r="S87" s="332"/>
      <c r="T87" s="332"/>
      <c r="U87" s="332"/>
      <c r="V87" s="332"/>
      <c r="W87" s="332"/>
      <c r="X87" s="332"/>
      <c r="Y87" s="332"/>
    </row>
    <row r="88" spans="1:25" ht="15.75" x14ac:dyDescent="0.25">
      <c r="A88" s="8" t="s">
        <v>115</v>
      </c>
      <c r="B88" s="262"/>
      <c r="C88" s="262"/>
      <c r="D88" s="262"/>
      <c r="E88" s="262"/>
      <c r="F88" s="1151" t="s">
        <v>11</v>
      </c>
      <c r="G88" s="1151"/>
      <c r="H88" s="1151"/>
      <c r="I88" s="209"/>
      <c r="J88" s="14"/>
      <c r="K88" s="210"/>
      <c r="L88" s="15"/>
      <c r="M88" s="14" t="str">
        <f>IF(SUM(M81:M87)=0,"",SUM(M81:M87))</f>
        <v/>
      </c>
      <c r="N88" s="14"/>
      <c r="O88" s="1146"/>
      <c r="P88" s="11"/>
      <c r="Q88" s="314"/>
      <c r="R88" s="373"/>
      <c r="S88" s="332"/>
      <c r="T88" s="332"/>
      <c r="U88" s="332"/>
      <c r="V88" s="332"/>
      <c r="W88" s="332"/>
      <c r="X88" s="332"/>
      <c r="Y88" s="332"/>
    </row>
    <row r="89" spans="1:25" ht="15.75" x14ac:dyDescent="0.25">
      <c r="A89" s="1064" t="s">
        <v>118</v>
      </c>
      <c r="B89" s="1064"/>
      <c r="C89" s="1064"/>
      <c r="D89" s="1064"/>
      <c r="E89" s="1064"/>
      <c r="F89" s="1151" t="s">
        <v>12</v>
      </c>
      <c r="G89" s="1151"/>
      <c r="H89" s="1151"/>
      <c r="I89" s="319" t="str">
        <f>IF(SUM(I82:I88)=0,"",SUM(I82:I88))</f>
        <v/>
      </c>
      <c r="J89" s="14"/>
      <c r="K89" s="319" t="str">
        <f>IF(SUM(K82:K88)=0,"",SUM(K82:K88))</f>
        <v/>
      </c>
      <c r="L89" s="15"/>
      <c r="M89" s="11"/>
      <c r="N89" s="11"/>
      <c r="O89" s="1146"/>
      <c r="P89" s="11"/>
      <c r="Q89" s="314"/>
      <c r="R89" s="373"/>
      <c r="S89" s="332"/>
      <c r="T89" s="332"/>
      <c r="U89" s="332"/>
      <c r="V89" s="332"/>
      <c r="W89" s="332"/>
      <c r="X89" s="332"/>
      <c r="Y89" s="332"/>
    </row>
    <row r="90" spans="1:25" ht="15.75" x14ac:dyDescent="0.25">
      <c r="A90" s="1064" t="s">
        <v>88</v>
      </c>
      <c r="B90" s="1064"/>
      <c r="C90" s="1064"/>
      <c r="D90" s="1064"/>
      <c r="E90" s="1064"/>
      <c r="F90" s="1151" t="s">
        <v>13</v>
      </c>
      <c r="G90" s="1151"/>
      <c r="H90" s="1151"/>
      <c r="I90" s="320"/>
      <c r="J90" s="346"/>
      <c r="K90" s="320"/>
      <c r="L90" s="15"/>
      <c r="M90" s="21" t="s">
        <v>109</v>
      </c>
      <c r="N90" s="21"/>
      <c r="O90" s="1146"/>
      <c r="P90" s="9"/>
      <c r="Q90" s="21" t="s">
        <v>111</v>
      </c>
      <c r="R90" s="373"/>
      <c r="S90" s="332"/>
      <c r="T90" s="332"/>
      <c r="U90" s="332"/>
      <c r="V90" s="332"/>
      <c r="W90" s="332"/>
      <c r="X90" s="332"/>
      <c r="Y90" s="332"/>
    </row>
    <row r="91" spans="1:25" ht="16.5" thickBot="1" x14ac:dyDescent="0.3">
      <c r="A91" s="1064" t="s">
        <v>25</v>
      </c>
      <c r="B91" s="1064"/>
      <c r="C91" s="1064"/>
      <c r="D91" s="1064"/>
      <c r="E91" s="1064"/>
      <c r="F91" s="1151" t="s">
        <v>12</v>
      </c>
      <c r="G91" s="1151"/>
      <c r="H91" s="1151"/>
      <c r="I91" s="321" t="str">
        <f>IF(I89="","",I89*I90)</f>
        <v/>
      </c>
      <c r="J91" s="370"/>
      <c r="K91" s="321" t="str">
        <f>IF(K89="","",K89*K90)</f>
        <v/>
      </c>
      <c r="L91" s="15"/>
      <c r="M91" s="11" t="s">
        <v>110</v>
      </c>
      <c r="N91" s="11"/>
      <c r="O91" s="1147"/>
      <c r="P91" s="9"/>
      <c r="Q91" s="271" t="s">
        <v>68</v>
      </c>
      <c r="R91" s="373"/>
      <c r="S91" s="332"/>
      <c r="T91" s="332"/>
      <c r="U91" s="332"/>
      <c r="V91" s="332"/>
      <c r="W91" s="332"/>
      <c r="X91" s="332"/>
      <c r="Y91" s="332"/>
    </row>
    <row r="92" spans="1:25" ht="16.5" thickBot="1" x14ac:dyDescent="0.3">
      <c r="A92" s="1064" t="s">
        <v>1</v>
      </c>
      <c r="B92" s="1064"/>
      <c r="C92" s="1064"/>
      <c r="D92" s="1064"/>
      <c r="E92" s="1064"/>
      <c r="F92" s="1064"/>
      <c r="G92" s="1064"/>
      <c r="H92" s="262"/>
      <c r="I92" s="318" t="str">
        <f>IF(SUM(I78,I91)=0,"",(SUM(I78,I91)))</f>
        <v/>
      </c>
      <c r="J92" s="14"/>
      <c r="K92" s="318" t="str">
        <f>IF(SUM(K78,K91)=0,"",(SUM(K78,K91)))</f>
        <v/>
      </c>
      <c r="L92" s="15"/>
      <c r="M92" s="288" t="str">
        <f>IF(AND(K92="",I92=""),"",IF(I92="","",IF(I92&lt;K92,12,IF(K92="",12,24))))</f>
        <v/>
      </c>
      <c r="N92" s="9"/>
      <c r="O92" s="563"/>
      <c r="P92" s="11"/>
      <c r="Q92" s="293" t="str">
        <f>IF(M92="","",IF(O92="x","",IF(M92=12,I92/12,(I92+K92)/24)))</f>
        <v/>
      </c>
      <c r="R92" s="373"/>
      <c r="S92" s="332"/>
      <c r="T92" s="332"/>
      <c r="U92" s="332"/>
      <c r="V92" s="332"/>
      <c r="W92" s="332"/>
      <c r="X92" s="332"/>
      <c r="Y92" s="332"/>
    </row>
    <row r="93" spans="1:25" ht="16.5" thickTop="1" x14ac:dyDescent="0.25">
      <c r="A93" s="262" t="s">
        <v>405</v>
      </c>
      <c r="B93" s="262"/>
      <c r="C93" s="262"/>
      <c r="D93" s="262"/>
      <c r="E93" s="262"/>
      <c r="F93" s="262"/>
      <c r="G93" s="262"/>
      <c r="H93" s="262"/>
      <c r="I93" s="539" t="e">
        <f>SUM(I92-I71-I72)</f>
        <v>#VALUE!</v>
      </c>
      <c r="J93" s="14"/>
      <c r="K93" s="539" t="e">
        <f>SUM(K92-K71-K72)</f>
        <v>#VALUE!</v>
      </c>
      <c r="L93" s="15"/>
      <c r="M93" s="9"/>
      <c r="N93" s="11"/>
      <c r="O93" s="778"/>
      <c r="P93" s="11"/>
      <c r="Q93" s="540"/>
      <c r="R93" s="373"/>
      <c r="S93" s="332"/>
      <c r="T93" s="332"/>
      <c r="U93" s="332"/>
      <c r="V93" s="332"/>
      <c r="W93" s="332"/>
      <c r="X93" s="332"/>
      <c r="Y93" s="332"/>
    </row>
    <row r="94" spans="1:25" ht="15.75" x14ac:dyDescent="0.25">
      <c r="A94" s="8"/>
      <c r="B94" s="262"/>
      <c r="C94" s="262"/>
      <c r="D94" s="262"/>
      <c r="E94" s="262"/>
      <c r="F94" s="1159" t="s">
        <v>406</v>
      </c>
      <c r="G94" s="1159"/>
      <c r="H94" s="1159"/>
      <c r="I94" s="1159"/>
      <c r="J94" s="1159"/>
      <c r="K94" s="1159"/>
      <c r="L94" s="1159"/>
      <c r="M94" s="1159"/>
      <c r="N94" s="1159"/>
      <c r="O94" s="1159"/>
      <c r="P94" s="1159"/>
      <c r="Q94" s="1159"/>
      <c r="R94" s="373"/>
      <c r="S94" s="332"/>
      <c r="T94" s="332"/>
      <c r="U94" s="332"/>
      <c r="V94" s="332"/>
      <c r="W94" s="332"/>
      <c r="X94" s="332"/>
      <c r="Y94" s="332"/>
    </row>
    <row r="95" spans="1:25" ht="15.75" x14ac:dyDescent="0.25">
      <c r="A95" s="5" t="s">
        <v>34</v>
      </c>
      <c r="B95" s="1064" t="s">
        <v>74</v>
      </c>
      <c r="C95" s="1064"/>
      <c r="D95" s="1064"/>
      <c r="E95" s="1064"/>
      <c r="F95" s="1064"/>
      <c r="G95" s="1064"/>
      <c r="H95" s="1064"/>
      <c r="I95" s="312"/>
      <c r="J95" s="316"/>
      <c r="K95" s="312"/>
      <c r="L95" s="311"/>
      <c r="M95" s="287"/>
      <c r="N95" s="287"/>
      <c r="O95" s="287"/>
      <c r="P95" s="287"/>
      <c r="Q95" s="331"/>
      <c r="R95" s="373"/>
      <c r="S95" s="332"/>
      <c r="T95" s="332"/>
      <c r="U95" s="332"/>
      <c r="V95" s="332"/>
      <c r="W95" s="332"/>
      <c r="X95" s="332"/>
      <c r="Y95" s="332"/>
    </row>
    <row r="96" spans="1:25" ht="15.75" x14ac:dyDescent="0.25">
      <c r="A96" s="1065"/>
      <c r="B96" s="1065"/>
      <c r="C96" s="1065"/>
      <c r="D96" s="1065"/>
      <c r="E96" s="1065"/>
      <c r="F96" s="1065"/>
      <c r="G96" s="1065"/>
      <c r="H96" s="1065"/>
      <c r="I96" s="1065"/>
      <c r="J96" s="1065"/>
      <c r="K96" s="1065"/>
      <c r="L96" s="1065"/>
      <c r="M96" s="1065"/>
      <c r="N96" s="1065"/>
      <c r="O96" s="1065"/>
      <c r="P96" s="1065"/>
      <c r="Q96" s="1065"/>
      <c r="R96" s="373"/>
      <c r="S96" s="332"/>
      <c r="T96" s="332"/>
      <c r="U96" s="332"/>
      <c r="V96" s="332"/>
      <c r="W96" s="332"/>
      <c r="X96" s="332"/>
      <c r="Y96" s="332"/>
    </row>
    <row r="97" spans="1:25" ht="15.75" x14ac:dyDescent="0.25">
      <c r="A97" s="1065"/>
      <c r="B97" s="1065"/>
      <c r="C97" s="1065"/>
      <c r="D97" s="1065"/>
      <c r="E97" s="1065"/>
      <c r="F97" s="1065"/>
      <c r="G97" s="1065"/>
      <c r="H97" s="1065"/>
      <c r="I97" s="1065"/>
      <c r="J97" s="1065"/>
      <c r="K97" s="1065"/>
      <c r="L97" s="1065"/>
      <c r="M97" s="1065"/>
      <c r="N97" s="1065"/>
      <c r="O97" s="1065"/>
      <c r="P97" s="1065"/>
      <c r="Q97" s="1065"/>
      <c r="R97" s="289"/>
      <c r="S97" s="332"/>
      <c r="T97" s="494"/>
      <c r="U97" s="332"/>
      <c r="V97" s="332"/>
      <c r="W97" s="332"/>
      <c r="X97" s="332"/>
      <c r="Y97" s="332"/>
    </row>
    <row r="98" spans="1:25" ht="15.75" x14ac:dyDescent="0.25">
      <c r="A98" s="195"/>
      <c r="B98" s="195"/>
      <c r="C98" s="195"/>
      <c r="D98" s="195"/>
      <c r="E98" s="195"/>
      <c r="F98" s="195"/>
      <c r="G98" s="195"/>
      <c r="H98" s="195"/>
      <c r="I98" s="290"/>
      <c r="J98" s="290"/>
      <c r="K98" s="195"/>
      <c r="L98" s="195"/>
      <c r="M98" s="195"/>
      <c r="N98" s="195"/>
      <c r="O98" s="195"/>
      <c r="P98" s="195"/>
      <c r="Q98" s="443"/>
      <c r="R98" s="289"/>
      <c r="S98" s="332"/>
      <c r="T98" s="494"/>
      <c r="U98" s="332"/>
      <c r="V98" s="332"/>
      <c r="W98" s="332"/>
      <c r="X98" s="332"/>
      <c r="Y98" s="332"/>
    </row>
    <row r="99" spans="1:25" ht="27.75" x14ac:dyDescent="0.25">
      <c r="A99" s="330" t="s">
        <v>205</v>
      </c>
      <c r="B99" s="1154"/>
      <c r="C99" s="1154"/>
      <c r="D99" s="1154"/>
      <c r="E99" s="1154"/>
      <c r="F99" s="1154"/>
      <c r="G99" s="1154"/>
      <c r="H99" s="1154"/>
      <c r="I99" s="1154"/>
      <c r="J99" s="1154"/>
      <c r="K99" s="295"/>
      <c r="L99" s="295"/>
      <c r="M99" s="295"/>
      <c r="N99" s="295"/>
      <c r="O99" s="295"/>
      <c r="P99" s="295"/>
      <c r="Q99" s="295"/>
      <c r="R99" s="373"/>
      <c r="S99" s="332"/>
      <c r="T99" s="332"/>
      <c r="U99" s="332"/>
      <c r="V99" s="332"/>
      <c r="W99" s="332"/>
      <c r="X99" s="332"/>
      <c r="Y99" s="332"/>
    </row>
    <row r="100" spans="1:25" ht="27.75" x14ac:dyDescent="0.25">
      <c r="A100" s="330" t="s">
        <v>3</v>
      </c>
      <c r="B100" s="1155"/>
      <c r="C100" s="1155"/>
      <c r="D100" s="1155"/>
      <c r="E100" s="1155"/>
      <c r="F100" s="1155"/>
      <c r="G100" s="16"/>
      <c r="H100" s="296" t="s">
        <v>103</v>
      </c>
      <c r="I100" s="371">
        <f>Input!$C$9</f>
        <v>2023</v>
      </c>
      <c r="J100" s="296" t="s">
        <v>103</v>
      </c>
      <c r="K100" s="6">
        <f>I100-1</f>
        <v>2022</v>
      </c>
      <c r="L100" s="4"/>
      <c r="M100" s="174"/>
      <c r="N100" s="174"/>
      <c r="O100" s="175"/>
      <c r="P100" s="175"/>
      <c r="Q100" s="306"/>
      <c r="R100" s="374"/>
      <c r="S100" s="332"/>
      <c r="T100" s="332"/>
      <c r="U100" s="332"/>
      <c r="V100" s="332"/>
      <c r="W100" s="332"/>
      <c r="X100" s="332"/>
      <c r="Y100" s="332"/>
    </row>
    <row r="101" spans="1:25" ht="27.75" x14ac:dyDescent="0.25">
      <c r="A101" s="175"/>
      <c r="B101" s="175"/>
      <c r="C101" s="175"/>
      <c r="D101" s="175"/>
      <c r="E101" s="175"/>
      <c r="F101" s="175"/>
      <c r="G101" s="175"/>
      <c r="H101" s="4"/>
      <c r="I101" s="4"/>
      <c r="J101" s="4"/>
      <c r="K101" s="4"/>
      <c r="L101" s="4"/>
      <c r="M101" s="16" t="s">
        <v>331</v>
      </c>
      <c r="N101" s="175"/>
      <c r="O101" s="175"/>
      <c r="P101" s="175"/>
      <c r="Q101" s="16" t="s">
        <v>14</v>
      </c>
      <c r="R101" s="375"/>
      <c r="S101" s="332"/>
      <c r="T101" s="332"/>
      <c r="U101" s="332"/>
      <c r="V101" s="332"/>
      <c r="W101" s="332"/>
      <c r="X101" s="332"/>
      <c r="Y101" s="332"/>
    </row>
    <row r="102" spans="1:25" ht="15.75" customHeight="1" x14ac:dyDescent="0.25">
      <c r="A102" s="746" t="s">
        <v>404</v>
      </c>
      <c r="B102" s="175"/>
      <c r="C102" s="175"/>
      <c r="D102" s="175"/>
      <c r="E102" s="175"/>
      <c r="F102" s="175"/>
      <c r="G102" s="177" t="s">
        <v>9</v>
      </c>
      <c r="H102" s="4"/>
      <c r="I102" s="754"/>
      <c r="J102" s="4"/>
      <c r="K102" s="754"/>
      <c r="L102" s="4"/>
      <c r="M102" s="766" t="str">
        <f>IF(AND(K102= "",I102=""),"",IF(I102="","",IF(I102&lt;K102,12,IF(K102="",12,24))))</f>
        <v/>
      </c>
      <c r="N102" s="175"/>
      <c r="O102" s="175"/>
      <c r="P102" s="175"/>
      <c r="Q102" s="755" t="str">
        <f>IF(M102="","",IF(O125="x","",IF(M102=12,I102/12,(I102+K102)/24)))</f>
        <v/>
      </c>
      <c r="R102" s="375"/>
      <c r="S102" s="517"/>
      <c r="T102" s="495"/>
      <c r="U102" s="332"/>
      <c r="V102" s="332"/>
      <c r="W102" s="332"/>
      <c r="X102" s="332"/>
      <c r="Y102" s="332"/>
    </row>
    <row r="103" spans="1:25" x14ac:dyDescent="0.25">
      <c r="A103" s="1143" t="s">
        <v>314</v>
      </c>
      <c r="B103" s="1143"/>
      <c r="C103" s="1143"/>
      <c r="D103" s="1143"/>
      <c r="E103" s="1143"/>
      <c r="F103" s="1151" t="s">
        <v>9</v>
      </c>
      <c r="G103" s="1151"/>
      <c r="H103" s="1151"/>
      <c r="I103" s="209"/>
      <c r="J103" s="308"/>
      <c r="K103" s="209"/>
      <c r="L103" s="279"/>
      <c r="M103" s="753" t="str">
        <f>IF(AND(K103="",I103=""),"",IF(I103="","",IF(I103&lt;K103,12,IF(K103="",12,24))))</f>
        <v/>
      </c>
      <c r="N103" s="9"/>
      <c r="O103" s="9"/>
      <c r="P103" s="9"/>
      <c r="Q103" s="756" t="str">
        <f>IF(M103="","",IF(O125="x","",IF(M103=12,I103/12,(I103+K103)/24)))</f>
        <v/>
      </c>
      <c r="R103" s="375"/>
      <c r="S103" s="332"/>
      <c r="T103" s="495"/>
      <c r="U103" s="332"/>
      <c r="V103" s="332"/>
      <c r="W103" s="332"/>
      <c r="X103" s="332"/>
      <c r="Y103" s="332"/>
    </row>
    <row r="104" spans="1:25" x14ac:dyDescent="0.25">
      <c r="A104" s="1143" t="s">
        <v>345</v>
      </c>
      <c r="B104" s="1143"/>
      <c r="C104" s="1143"/>
      <c r="D104" s="261"/>
      <c r="E104" s="261"/>
      <c r="F104" s="1151" t="s">
        <v>11</v>
      </c>
      <c r="G104" s="1151"/>
      <c r="H104" s="1151"/>
      <c r="I104" s="210"/>
      <c r="J104" s="308"/>
      <c r="K104" s="210"/>
      <c r="L104" s="279"/>
      <c r="M104" s="9"/>
      <c r="N104" s="9"/>
      <c r="O104" s="9"/>
      <c r="P104" s="9"/>
      <c r="Q104" s="314"/>
      <c r="R104" s="375"/>
      <c r="S104" s="332"/>
      <c r="T104" s="495"/>
      <c r="U104" s="332"/>
      <c r="V104" s="332"/>
      <c r="W104" s="332"/>
      <c r="X104" s="332"/>
      <c r="Y104" s="332"/>
    </row>
    <row r="105" spans="1:25" ht="15.75" x14ac:dyDescent="0.25">
      <c r="A105" s="1143" t="s">
        <v>319</v>
      </c>
      <c r="B105" s="1143"/>
      <c r="C105" s="1143"/>
      <c r="D105" s="261"/>
      <c r="E105" s="261"/>
      <c r="F105" s="1151" t="s">
        <v>11</v>
      </c>
      <c r="G105" s="1151"/>
      <c r="H105" s="1151"/>
      <c r="I105" s="210"/>
      <c r="J105" s="308"/>
      <c r="K105" s="210"/>
      <c r="L105" s="279"/>
      <c r="M105" s="9"/>
      <c r="N105" s="9"/>
      <c r="O105" s="9"/>
      <c r="P105" s="9"/>
      <c r="Q105" s="314"/>
      <c r="R105" s="376"/>
      <c r="S105" s="332"/>
      <c r="T105" s="495"/>
      <c r="U105" s="332"/>
      <c r="V105" s="332"/>
      <c r="W105" s="332"/>
      <c r="X105" s="332"/>
      <c r="Y105" s="332"/>
    </row>
    <row r="106" spans="1:25" ht="15.75" x14ac:dyDescent="0.25">
      <c r="A106" s="1143" t="s">
        <v>360</v>
      </c>
      <c r="B106" s="1143"/>
      <c r="C106" s="1143"/>
      <c r="D106" s="1143"/>
      <c r="E106" s="1143"/>
      <c r="F106" s="1151" t="s">
        <v>194</v>
      </c>
      <c r="G106" s="1151"/>
      <c r="H106" s="1151"/>
      <c r="I106" s="210"/>
      <c r="J106" s="308"/>
      <c r="K106" s="210"/>
      <c r="L106" s="279"/>
      <c r="M106" s="9"/>
      <c r="N106" s="9"/>
      <c r="O106" s="9"/>
      <c r="P106" s="9"/>
      <c r="Q106" s="314"/>
      <c r="R106" s="373"/>
      <c r="S106" s="332"/>
      <c r="T106" s="332"/>
      <c r="U106" s="332"/>
      <c r="V106" s="332"/>
      <c r="W106" s="332"/>
      <c r="X106" s="332"/>
      <c r="Y106" s="332"/>
    </row>
    <row r="107" spans="1:25" ht="15.75" x14ac:dyDescent="0.25">
      <c r="A107" s="1143" t="s">
        <v>361</v>
      </c>
      <c r="B107" s="1143"/>
      <c r="C107" s="1143"/>
      <c r="D107" s="1143"/>
      <c r="E107" s="1143"/>
      <c r="F107" s="1151" t="s">
        <v>194</v>
      </c>
      <c r="G107" s="1151"/>
      <c r="H107" s="1151"/>
      <c r="I107" s="210"/>
      <c r="J107" s="308"/>
      <c r="K107" s="210"/>
      <c r="L107" s="279"/>
      <c r="M107" s="177"/>
      <c r="N107" s="177"/>
      <c r="O107" s="9"/>
      <c r="P107" s="9"/>
      <c r="Q107" s="177"/>
      <c r="R107" s="376"/>
      <c r="S107" s="332"/>
      <c r="T107" s="496"/>
      <c r="U107" s="497"/>
      <c r="V107" s="332"/>
      <c r="W107" s="332"/>
      <c r="X107" s="332"/>
      <c r="Y107" s="332"/>
    </row>
    <row r="108" spans="1:25" ht="15.75" x14ac:dyDescent="0.25">
      <c r="A108" s="1143" t="s">
        <v>115</v>
      </c>
      <c r="B108" s="1143"/>
      <c r="C108" s="1143"/>
      <c r="D108" s="1143"/>
      <c r="E108" s="1143"/>
      <c r="F108" s="1151" t="s">
        <v>11</v>
      </c>
      <c r="G108" s="1151"/>
      <c r="H108" s="1151"/>
      <c r="I108" s="210"/>
      <c r="J108" s="308"/>
      <c r="K108" s="210"/>
      <c r="L108" s="279"/>
      <c r="M108" s="9"/>
      <c r="N108" s="9"/>
      <c r="O108" s="9"/>
      <c r="P108" s="9"/>
      <c r="Q108" s="271"/>
      <c r="R108" s="373"/>
      <c r="S108" s="332"/>
      <c r="T108" s="332"/>
      <c r="U108" s="332"/>
      <c r="V108" s="332"/>
      <c r="W108" s="332"/>
      <c r="X108" s="332"/>
      <c r="Y108" s="332"/>
    </row>
    <row r="109" spans="1:25" ht="16.5" thickBot="1" x14ac:dyDescent="0.3">
      <c r="A109" s="8"/>
      <c r="B109" s="1064" t="s">
        <v>114</v>
      </c>
      <c r="C109" s="1064"/>
      <c r="D109" s="1064"/>
      <c r="E109" s="1064"/>
      <c r="F109" s="1064"/>
      <c r="G109" s="1064"/>
      <c r="H109" s="262"/>
      <c r="I109" s="318" t="str">
        <f>IF(SUM(I103:I108)=0,"",SUM(I103:I108))</f>
        <v/>
      </c>
      <c r="J109" s="14"/>
      <c r="K109" s="318" t="str">
        <f>IF(SUM(K103:K108)=0,"",SUM(K103:K108))</f>
        <v/>
      </c>
      <c r="L109" s="15"/>
      <c r="M109" s="11"/>
      <c r="N109" s="11"/>
      <c r="O109" s="11"/>
      <c r="P109" s="11"/>
      <c r="Q109" s="314"/>
      <c r="R109" s="373"/>
      <c r="S109" s="332"/>
      <c r="T109" s="332"/>
      <c r="U109" s="332"/>
      <c r="V109" s="332"/>
      <c r="W109" s="332"/>
      <c r="X109" s="332"/>
      <c r="Y109" s="332"/>
    </row>
    <row r="110" spans="1:25" ht="15" customHeight="1" thickTop="1" x14ac:dyDescent="0.25">
      <c r="A110" s="1143" t="s">
        <v>277</v>
      </c>
      <c r="B110" s="1143"/>
      <c r="C110" s="1143"/>
      <c r="D110" s="1143"/>
      <c r="E110" s="1143"/>
      <c r="F110" s="1143"/>
      <c r="G110" s="1143"/>
      <c r="H110" s="1143"/>
      <c r="I110" s="1143"/>
      <c r="J110" s="1143"/>
      <c r="K110" s="1143"/>
      <c r="L110" s="15"/>
      <c r="M110" s="11"/>
      <c r="N110" s="11"/>
      <c r="O110" s="11"/>
      <c r="P110" s="11"/>
      <c r="Q110" s="314"/>
      <c r="R110" s="317"/>
      <c r="S110" s="332"/>
      <c r="T110" s="332"/>
      <c r="U110" s="332"/>
      <c r="V110" s="332"/>
      <c r="W110" s="332"/>
      <c r="X110" s="332"/>
      <c r="Y110" s="332"/>
    </row>
    <row r="111" spans="1:25" ht="15" customHeight="1" x14ac:dyDescent="0.25">
      <c r="A111" s="1160" t="s">
        <v>87</v>
      </c>
      <c r="B111" s="1160"/>
      <c r="C111" s="274"/>
      <c r="D111" s="1160"/>
      <c r="E111" s="1160"/>
      <c r="F111" s="1160"/>
      <c r="G111" s="1160"/>
      <c r="H111" s="1160" t="s">
        <v>137</v>
      </c>
      <c r="I111" s="1160"/>
      <c r="J111" s="1160"/>
      <c r="K111" s="1160"/>
      <c r="L111" s="274"/>
      <c r="M111" s="1160" t="s">
        <v>116</v>
      </c>
      <c r="N111" s="1160"/>
      <c r="O111" s="1160"/>
      <c r="P111" s="1160"/>
      <c r="Q111" s="1160"/>
      <c r="R111" s="317"/>
      <c r="S111" s="332"/>
      <c r="T111" s="332"/>
      <c r="U111" s="332"/>
      <c r="V111" s="332"/>
      <c r="W111" s="332"/>
      <c r="X111" s="332"/>
      <c r="Y111" s="332"/>
    </row>
    <row r="112" spans="1:25" ht="15.75" x14ac:dyDescent="0.25">
      <c r="A112" s="1160"/>
      <c r="B112" s="1160"/>
      <c r="C112" s="315"/>
      <c r="D112" s="1160"/>
      <c r="E112" s="1160"/>
      <c r="F112" s="1160"/>
      <c r="G112" s="1160"/>
      <c r="H112" s="1160"/>
      <c r="I112" s="1160"/>
      <c r="J112" s="1160"/>
      <c r="K112" s="1160"/>
      <c r="L112" s="274"/>
      <c r="M112" s="1160"/>
      <c r="N112" s="1160"/>
      <c r="O112" s="1160"/>
      <c r="P112" s="1160"/>
      <c r="Q112" s="1160"/>
      <c r="R112" s="373"/>
      <c r="S112" s="332"/>
      <c r="T112" s="332"/>
      <c r="U112" s="332"/>
      <c r="V112" s="332"/>
      <c r="W112" s="332"/>
      <c r="X112" s="332"/>
      <c r="Y112" s="332"/>
    </row>
    <row r="113" spans="1:25" ht="15.75" x14ac:dyDescent="0.25">
      <c r="A113" s="1143" t="s">
        <v>362</v>
      </c>
      <c r="B113" s="1143"/>
      <c r="C113" s="1143"/>
      <c r="D113" s="1143"/>
      <c r="E113" s="1143"/>
      <c r="F113" s="1151" t="s">
        <v>11</v>
      </c>
      <c r="G113" s="1151"/>
      <c r="H113" s="1151"/>
      <c r="I113" s="210"/>
      <c r="J113" s="14"/>
      <c r="K113" s="210"/>
      <c r="L113" s="15"/>
      <c r="M113" s="11"/>
      <c r="N113" s="11"/>
      <c r="O113" s="11"/>
      <c r="P113" s="11"/>
      <c r="Q113" s="314"/>
      <c r="R113" s="373"/>
      <c r="S113" s="332"/>
      <c r="T113" s="332"/>
      <c r="U113" s="332"/>
      <c r="V113" s="332"/>
      <c r="W113" s="332"/>
      <c r="X113" s="332"/>
      <c r="Y113" s="332"/>
    </row>
    <row r="114" spans="1:25" ht="15.75" x14ac:dyDescent="0.25">
      <c r="A114" s="1143" t="s">
        <v>363</v>
      </c>
      <c r="B114" s="1143"/>
      <c r="C114" s="1143"/>
      <c r="D114" s="1143"/>
      <c r="E114" s="1143"/>
      <c r="F114" s="1151" t="s">
        <v>194</v>
      </c>
      <c r="G114" s="1151"/>
      <c r="H114" s="1151"/>
      <c r="I114" s="210"/>
      <c r="J114" s="14"/>
      <c r="K114" s="210"/>
      <c r="L114" s="15"/>
      <c r="M114" s="1143"/>
      <c r="N114" s="1143"/>
      <c r="O114" s="1143"/>
      <c r="P114" s="1143"/>
      <c r="Q114" s="1143"/>
      <c r="R114" s="373"/>
      <c r="S114" s="332"/>
      <c r="T114" s="332"/>
      <c r="U114" s="332"/>
      <c r="V114" s="332"/>
      <c r="W114" s="332"/>
      <c r="X114" s="332"/>
      <c r="Y114" s="332"/>
    </row>
    <row r="115" spans="1:25" ht="15.75" customHeight="1" x14ac:dyDescent="0.25">
      <c r="A115" s="1143" t="s">
        <v>364</v>
      </c>
      <c r="B115" s="1143"/>
      <c r="C115" s="1143"/>
      <c r="D115" s="1143"/>
      <c r="E115" s="1143"/>
      <c r="F115" s="1151" t="s">
        <v>194</v>
      </c>
      <c r="G115" s="1151"/>
      <c r="H115" s="1151"/>
      <c r="I115" s="210"/>
      <c r="J115" s="14"/>
      <c r="K115" s="210"/>
      <c r="L115" s="15"/>
      <c r="M115" s="11"/>
      <c r="N115" s="11"/>
      <c r="O115" s="11"/>
      <c r="P115" s="11"/>
      <c r="Q115" s="314"/>
      <c r="R115" s="373"/>
      <c r="S115" s="332"/>
      <c r="T115" s="332"/>
      <c r="U115" s="332"/>
      <c r="V115" s="332"/>
      <c r="W115" s="332"/>
      <c r="X115" s="332"/>
      <c r="Y115" s="332"/>
    </row>
    <row r="116" spans="1:25" ht="15.75" customHeight="1" x14ac:dyDescent="0.25">
      <c r="A116" s="1143" t="s">
        <v>365</v>
      </c>
      <c r="B116" s="1143"/>
      <c r="C116" s="1143"/>
      <c r="D116" s="1143"/>
      <c r="E116" s="1143"/>
      <c r="F116" s="1151" t="s">
        <v>194</v>
      </c>
      <c r="G116" s="1151"/>
      <c r="H116" s="1151"/>
      <c r="I116" s="210"/>
      <c r="J116" s="14"/>
      <c r="K116" s="210"/>
      <c r="L116" s="15"/>
      <c r="M116" s="11"/>
      <c r="N116" s="11"/>
      <c r="O116" s="1146" t="s">
        <v>265</v>
      </c>
      <c r="P116" s="11"/>
      <c r="Q116" s="314"/>
      <c r="R116" s="373"/>
      <c r="S116" s="332"/>
      <c r="T116" s="332"/>
      <c r="U116" s="332"/>
      <c r="V116" s="332"/>
      <c r="W116" s="332"/>
      <c r="X116" s="332"/>
      <c r="Y116" s="332"/>
    </row>
    <row r="117" spans="1:25" ht="15.75" x14ac:dyDescent="0.25">
      <c r="A117" s="1143" t="s">
        <v>366</v>
      </c>
      <c r="B117" s="1143"/>
      <c r="C117" s="1143"/>
      <c r="D117" s="1143"/>
      <c r="E117" s="1143"/>
      <c r="F117" s="1151" t="s">
        <v>195</v>
      </c>
      <c r="G117" s="1151"/>
      <c r="H117" s="1151"/>
      <c r="I117" s="210"/>
      <c r="J117" s="14"/>
      <c r="K117" s="210"/>
      <c r="L117" s="15"/>
      <c r="M117" s="11"/>
      <c r="N117" s="11"/>
      <c r="O117" s="1146"/>
      <c r="P117" s="11"/>
      <c r="Q117" s="314"/>
      <c r="R117" s="373"/>
      <c r="S117" s="332"/>
      <c r="T117" s="332"/>
      <c r="U117" s="332"/>
      <c r="V117" s="332"/>
      <c r="W117" s="332"/>
      <c r="X117" s="332"/>
      <c r="Y117" s="332"/>
    </row>
    <row r="118" spans="1:25" ht="15.75" x14ac:dyDescent="0.25">
      <c r="A118" s="1143" t="s">
        <v>371</v>
      </c>
      <c r="B118" s="1143"/>
      <c r="C118" s="1143"/>
      <c r="D118" s="1143"/>
      <c r="E118" s="1143"/>
      <c r="F118" s="1151" t="s">
        <v>195</v>
      </c>
      <c r="G118" s="1151"/>
      <c r="H118" s="1151"/>
      <c r="I118" s="210"/>
      <c r="J118" s="14"/>
      <c r="K118" s="209"/>
      <c r="L118" s="15"/>
      <c r="M118" s="11"/>
      <c r="N118" s="11"/>
      <c r="O118" s="1146"/>
      <c r="P118" s="11"/>
      <c r="Q118" s="314"/>
      <c r="R118" s="373"/>
      <c r="S118" s="332"/>
      <c r="T118" s="332"/>
      <c r="U118" s="332"/>
      <c r="V118" s="332"/>
      <c r="W118" s="332"/>
      <c r="X118" s="332"/>
      <c r="Y118" s="332"/>
    </row>
    <row r="119" spans="1:25" ht="15.75" x14ac:dyDescent="0.25">
      <c r="A119" s="8" t="s">
        <v>115</v>
      </c>
      <c r="B119" s="262"/>
      <c r="C119" s="262"/>
      <c r="D119" s="262"/>
      <c r="E119" s="262"/>
      <c r="F119" s="1151" t="s">
        <v>11</v>
      </c>
      <c r="G119" s="1151"/>
      <c r="H119" s="1151"/>
      <c r="I119" s="209"/>
      <c r="J119" s="14"/>
      <c r="K119" s="210"/>
      <c r="L119" s="15"/>
      <c r="M119" s="14" t="str">
        <f>IF(SUM(M112:M118)=0,"",SUM(M112:M118))</f>
        <v/>
      </c>
      <c r="N119" s="14"/>
      <c r="O119" s="1146"/>
      <c r="P119" s="11"/>
      <c r="Q119" s="314"/>
      <c r="R119" s="373"/>
      <c r="S119" s="332"/>
      <c r="T119" s="332"/>
      <c r="U119" s="332"/>
      <c r="V119" s="332"/>
      <c r="W119" s="332"/>
      <c r="X119" s="332"/>
      <c r="Y119" s="332"/>
    </row>
    <row r="120" spans="1:25" ht="15.75" x14ac:dyDescent="0.25">
      <c r="A120" s="1064" t="s">
        <v>118</v>
      </c>
      <c r="B120" s="1064"/>
      <c r="C120" s="1064"/>
      <c r="D120" s="1064"/>
      <c r="E120" s="1064"/>
      <c r="F120" s="1151" t="s">
        <v>12</v>
      </c>
      <c r="G120" s="1151"/>
      <c r="H120" s="1151"/>
      <c r="I120" s="319" t="str">
        <f>IF(SUM(I113:I119)=0,"",SUM(I113:I119))</f>
        <v/>
      </c>
      <c r="J120" s="14"/>
      <c r="K120" s="319" t="str">
        <f>IF(SUM(K113:K119)=0,"",SUM(K113:K119))</f>
        <v/>
      </c>
      <c r="L120" s="15"/>
      <c r="M120" s="11"/>
      <c r="N120" s="11"/>
      <c r="O120" s="1146"/>
      <c r="P120" s="11"/>
      <c r="Q120" s="314"/>
      <c r="R120" s="373"/>
      <c r="S120" s="332"/>
      <c r="T120" s="332"/>
      <c r="U120" s="332"/>
      <c r="V120" s="332"/>
      <c r="W120" s="332"/>
      <c r="X120" s="332"/>
      <c r="Y120" s="332"/>
    </row>
    <row r="121" spans="1:25" ht="15.75" x14ac:dyDescent="0.25">
      <c r="A121" s="1064" t="s">
        <v>88</v>
      </c>
      <c r="B121" s="1064"/>
      <c r="C121" s="1064"/>
      <c r="D121" s="1064"/>
      <c r="E121" s="1064"/>
      <c r="F121" s="1151" t="s">
        <v>13</v>
      </c>
      <c r="G121" s="1151"/>
      <c r="H121" s="1151"/>
      <c r="I121" s="320"/>
      <c r="J121" s="346"/>
      <c r="K121" s="320"/>
      <c r="L121" s="15"/>
      <c r="M121" s="21" t="s">
        <v>109</v>
      </c>
      <c r="N121" s="21"/>
      <c r="O121" s="1146"/>
      <c r="P121" s="9"/>
      <c r="Q121" s="21" t="s">
        <v>111</v>
      </c>
      <c r="R121" s="373"/>
      <c r="S121" s="332"/>
      <c r="T121" s="332"/>
      <c r="U121" s="332"/>
      <c r="V121" s="332"/>
      <c r="W121" s="332"/>
      <c r="X121" s="332"/>
      <c r="Y121" s="332"/>
    </row>
    <row r="122" spans="1:25" ht="16.5" thickBot="1" x14ac:dyDescent="0.3">
      <c r="A122" s="1064" t="s">
        <v>25</v>
      </c>
      <c r="B122" s="1064"/>
      <c r="C122" s="1064"/>
      <c r="D122" s="1064"/>
      <c r="E122" s="1064"/>
      <c r="F122" s="1151" t="s">
        <v>12</v>
      </c>
      <c r="G122" s="1151"/>
      <c r="H122" s="1151"/>
      <c r="I122" s="321" t="str">
        <f>IF(I120="","",I120*I121)</f>
        <v/>
      </c>
      <c r="J122" s="370"/>
      <c r="K122" s="321" t="str">
        <f>IF(K120="","",K120*K121)</f>
        <v/>
      </c>
      <c r="L122" s="15"/>
      <c r="M122" s="11" t="s">
        <v>110</v>
      </c>
      <c r="N122" s="11"/>
      <c r="O122" s="1147"/>
      <c r="P122" s="9"/>
      <c r="Q122" s="271" t="s">
        <v>68</v>
      </c>
      <c r="R122" s="373"/>
      <c r="S122" s="332"/>
      <c r="T122" s="332"/>
      <c r="U122" s="332"/>
      <c r="V122" s="332"/>
      <c r="W122" s="332"/>
      <c r="X122" s="332"/>
      <c r="Y122" s="332"/>
    </row>
    <row r="123" spans="1:25" ht="16.5" thickBot="1" x14ac:dyDescent="0.3">
      <c r="A123" s="1064" t="s">
        <v>1</v>
      </c>
      <c r="B123" s="1064"/>
      <c r="C123" s="1064"/>
      <c r="D123" s="1064"/>
      <c r="E123" s="1064"/>
      <c r="F123" s="1064"/>
      <c r="G123" s="1064"/>
      <c r="H123" s="262"/>
      <c r="I123" s="318" t="str">
        <f>IF(SUM(I109,I122)=0,"",(SUM(I109,I122)))</f>
        <v/>
      </c>
      <c r="J123" s="14"/>
      <c r="K123" s="318" t="str">
        <f>IF(SUM(K109,K122)=0,"",(SUM(K109,K122)))</f>
        <v/>
      </c>
      <c r="L123" s="15"/>
      <c r="M123" s="288" t="str">
        <f>IF(AND(K123="",I123=""),"",IF(I123="","",IF(I123&lt;K123,12,IF(K123="",12,24))))</f>
        <v/>
      </c>
      <c r="N123" s="9"/>
      <c r="O123" s="563"/>
      <c r="P123" s="11"/>
      <c r="Q123" s="293" t="str">
        <f>IF(M123="","",IF(O123="x","",IF(M123=12,I123/12,(I123+K123)/24)))</f>
        <v/>
      </c>
      <c r="R123" s="373"/>
      <c r="S123" s="332"/>
      <c r="T123" s="332"/>
      <c r="U123" s="332"/>
      <c r="V123" s="332"/>
      <c r="W123" s="332"/>
      <c r="X123" s="332"/>
      <c r="Y123" s="332"/>
    </row>
    <row r="124" spans="1:25" ht="16.5" thickTop="1" x14ac:dyDescent="0.25">
      <c r="A124" s="262" t="s">
        <v>405</v>
      </c>
      <c r="B124" s="262"/>
      <c r="C124" s="262"/>
      <c r="D124" s="262"/>
      <c r="E124" s="262"/>
      <c r="F124" s="262"/>
      <c r="G124" s="262"/>
      <c r="H124" s="262"/>
      <c r="I124" s="539" t="e">
        <f>SUM(I123-I102-I103)</f>
        <v>#VALUE!</v>
      </c>
      <c r="J124" s="14"/>
      <c r="K124" s="539" t="e">
        <f>SUM(K123-K102-K103)</f>
        <v>#VALUE!</v>
      </c>
      <c r="L124" s="15"/>
      <c r="M124" s="9"/>
      <c r="N124" s="11"/>
      <c r="O124" s="778"/>
      <c r="P124" s="11"/>
      <c r="Q124" s="540"/>
      <c r="R124" s="373"/>
      <c r="S124" s="332"/>
      <c r="T124" s="332"/>
      <c r="U124" s="332"/>
      <c r="V124" s="332"/>
      <c r="W124" s="332"/>
      <c r="X124" s="332"/>
      <c r="Y124" s="332"/>
    </row>
    <row r="125" spans="1:25" ht="15.75" x14ac:dyDescent="0.25">
      <c r="A125" s="8"/>
      <c r="B125" s="262"/>
      <c r="C125" s="262"/>
      <c r="D125" s="262"/>
      <c r="E125" s="262"/>
      <c r="F125" s="1159" t="s">
        <v>406</v>
      </c>
      <c r="G125" s="1159"/>
      <c r="H125" s="1159"/>
      <c r="I125" s="1159"/>
      <c r="J125" s="1159"/>
      <c r="K125" s="1159"/>
      <c r="L125" s="1159"/>
      <c r="M125" s="1159"/>
      <c r="N125" s="1159"/>
      <c r="O125" s="1159"/>
      <c r="P125" s="1159"/>
      <c r="Q125" s="1159"/>
      <c r="R125" s="373"/>
      <c r="S125" s="332"/>
      <c r="T125" s="332"/>
      <c r="U125" s="332"/>
      <c r="V125" s="332"/>
      <c r="W125" s="332"/>
      <c r="X125" s="332"/>
      <c r="Y125" s="332"/>
    </row>
    <row r="126" spans="1:25" ht="15.75" x14ac:dyDescent="0.25">
      <c r="A126" s="5" t="s">
        <v>34</v>
      </c>
      <c r="B126" s="1064" t="s">
        <v>74</v>
      </c>
      <c r="C126" s="1064"/>
      <c r="D126" s="1064"/>
      <c r="E126" s="1064"/>
      <c r="F126" s="1064"/>
      <c r="G126" s="1064"/>
      <c r="H126" s="1064"/>
      <c r="I126" s="312"/>
      <c r="J126" s="316"/>
      <c r="K126" s="312"/>
      <c r="L126" s="311"/>
      <c r="M126" s="287"/>
      <c r="N126" s="287"/>
      <c r="O126" s="287"/>
      <c r="P126" s="287"/>
      <c r="Q126" s="331"/>
      <c r="R126" s="373"/>
      <c r="S126" s="332"/>
      <c r="T126" s="332"/>
      <c r="U126" s="332"/>
      <c r="V126" s="332"/>
      <c r="W126" s="332"/>
      <c r="X126" s="332"/>
      <c r="Y126" s="332"/>
    </row>
    <row r="127" spans="1:25" ht="15.75" x14ac:dyDescent="0.25">
      <c r="A127" s="1065"/>
      <c r="B127" s="1065"/>
      <c r="C127" s="1065"/>
      <c r="D127" s="1065"/>
      <c r="E127" s="1065"/>
      <c r="F127" s="1065"/>
      <c r="G127" s="1065"/>
      <c r="H127" s="1065"/>
      <c r="I127" s="1065"/>
      <c r="J127" s="1065"/>
      <c r="K127" s="1065"/>
      <c r="L127" s="1065"/>
      <c r="M127" s="1065"/>
      <c r="N127" s="1065"/>
      <c r="O127" s="1065"/>
      <c r="P127" s="1065"/>
      <c r="Q127" s="1065"/>
      <c r="R127" s="373"/>
      <c r="S127" s="332"/>
      <c r="T127" s="332"/>
      <c r="U127" s="332"/>
      <c r="V127" s="332"/>
      <c r="W127" s="332"/>
      <c r="X127" s="332"/>
      <c r="Y127" s="332"/>
    </row>
    <row r="128" spans="1:25" ht="15.75" x14ac:dyDescent="0.25">
      <c r="A128" s="1065"/>
      <c r="B128" s="1065"/>
      <c r="C128" s="1065"/>
      <c r="D128" s="1065"/>
      <c r="E128" s="1065"/>
      <c r="F128" s="1065"/>
      <c r="G128" s="1065"/>
      <c r="H128" s="1065"/>
      <c r="I128" s="1065"/>
      <c r="J128" s="1065"/>
      <c r="K128" s="1065"/>
      <c r="L128" s="1065"/>
      <c r="M128" s="1065"/>
      <c r="N128" s="1065"/>
      <c r="O128" s="1065"/>
      <c r="P128" s="1065"/>
      <c r="Q128" s="1065"/>
      <c r="R128" s="289"/>
      <c r="S128" s="332"/>
      <c r="T128" s="494"/>
      <c r="U128" s="332"/>
      <c r="V128" s="332"/>
      <c r="W128" s="332"/>
      <c r="X128" s="332"/>
      <c r="Y128" s="332"/>
    </row>
    <row r="129" spans="1:25" ht="15.75" x14ac:dyDescent="0.25">
      <c r="A129" s="195"/>
      <c r="B129" s="195"/>
      <c r="C129" s="195"/>
      <c r="D129" s="195"/>
      <c r="E129" s="195"/>
      <c r="F129" s="195"/>
      <c r="G129" s="195"/>
      <c r="H129" s="195"/>
      <c r="I129" s="290"/>
      <c r="J129" s="290"/>
      <c r="K129" s="195"/>
      <c r="L129" s="195"/>
      <c r="M129" s="195"/>
      <c r="N129" s="195"/>
      <c r="O129" s="195"/>
      <c r="P129" s="195"/>
      <c r="Q129" s="443"/>
      <c r="R129" s="289"/>
      <c r="S129" s="332"/>
      <c r="T129" s="494"/>
      <c r="U129" s="332"/>
      <c r="V129" s="332"/>
      <c r="W129" s="332"/>
      <c r="X129" s="332"/>
      <c r="Y129" s="332"/>
    </row>
    <row r="130" spans="1:25" ht="27.75" x14ac:dyDescent="0.25">
      <c r="A130" s="330" t="s">
        <v>205</v>
      </c>
      <c r="B130" s="1154"/>
      <c r="C130" s="1154"/>
      <c r="D130" s="1154"/>
      <c r="E130" s="1154"/>
      <c r="F130" s="1154"/>
      <c r="G130" s="1154"/>
      <c r="H130" s="1154"/>
      <c r="I130" s="1154"/>
      <c r="J130" s="1154"/>
      <c r="K130" s="295"/>
      <c r="L130" s="295"/>
      <c r="M130" s="295"/>
      <c r="N130" s="295"/>
      <c r="O130" s="295"/>
      <c r="P130" s="295"/>
      <c r="Q130" s="295"/>
      <c r="R130" s="373"/>
      <c r="S130" s="332"/>
      <c r="T130" s="332"/>
      <c r="U130" s="332"/>
      <c r="V130" s="332"/>
      <c r="W130" s="332"/>
      <c r="X130" s="332"/>
      <c r="Y130" s="332"/>
    </row>
    <row r="131" spans="1:25" ht="27.75" x14ac:dyDescent="0.25">
      <c r="A131" s="330" t="s">
        <v>3</v>
      </c>
      <c r="B131" s="1155"/>
      <c r="C131" s="1155"/>
      <c r="D131" s="1155"/>
      <c r="E131" s="1155"/>
      <c r="F131" s="1155"/>
      <c r="G131" s="16"/>
      <c r="H131" s="296" t="s">
        <v>103</v>
      </c>
      <c r="I131" s="371">
        <f>Input!$C$9</f>
        <v>2023</v>
      </c>
      <c r="J131" s="296" t="s">
        <v>103</v>
      </c>
      <c r="K131" s="6">
        <f>I131-1</f>
        <v>2022</v>
      </c>
      <c r="L131" s="4"/>
      <c r="M131" s="174"/>
      <c r="N131" s="174"/>
      <c r="O131" s="175"/>
      <c r="P131" s="175"/>
      <c r="Q131" s="306"/>
      <c r="R131" s="374"/>
      <c r="S131" s="332"/>
      <c r="T131" s="332"/>
      <c r="U131" s="332"/>
      <c r="V131" s="332"/>
      <c r="W131" s="332"/>
      <c r="X131" s="332"/>
      <c r="Y131" s="332"/>
    </row>
    <row r="132" spans="1:25" ht="27.75" x14ac:dyDescent="0.25">
      <c r="A132" s="175"/>
      <c r="B132" s="175"/>
      <c r="C132" s="175"/>
      <c r="D132" s="175"/>
      <c r="E132" s="175"/>
      <c r="F132" s="175"/>
      <c r="G132" s="175"/>
      <c r="H132" s="4"/>
      <c r="I132" s="4"/>
      <c r="J132" s="4"/>
      <c r="K132" s="4"/>
      <c r="L132" s="4"/>
      <c r="M132" s="16" t="s">
        <v>331</v>
      </c>
      <c r="N132" s="175"/>
      <c r="O132" s="175"/>
      <c r="P132" s="175"/>
      <c r="Q132" s="16" t="s">
        <v>14</v>
      </c>
      <c r="R132" s="375"/>
      <c r="S132" s="332"/>
      <c r="T132" s="332"/>
      <c r="U132" s="332"/>
      <c r="V132" s="332"/>
      <c r="W132" s="332"/>
      <c r="X132" s="332"/>
      <c r="Y132" s="332"/>
    </row>
    <row r="133" spans="1:25" ht="16.5" customHeight="1" x14ac:dyDescent="0.25">
      <c r="A133" s="746" t="s">
        <v>404</v>
      </c>
      <c r="B133" s="175"/>
      <c r="C133" s="175"/>
      <c r="D133" s="175"/>
      <c r="E133" s="175"/>
      <c r="F133" s="175"/>
      <c r="G133" s="177" t="s">
        <v>9</v>
      </c>
      <c r="H133" s="4"/>
      <c r="I133" s="754"/>
      <c r="J133" s="4"/>
      <c r="K133" s="754"/>
      <c r="L133" s="4"/>
      <c r="M133" s="766" t="str">
        <f>IF(AND(K133= "",I133=""),"",IF(I133="","",IF(I133&lt;K133,12,IF(K133="",12,24))))</f>
        <v/>
      </c>
      <c r="N133" s="175"/>
      <c r="O133" s="175"/>
      <c r="P133" s="175"/>
      <c r="Q133" s="755" t="str">
        <f>IF(M133="","",IF(O156="x","",IF(M133=12,I133/12,(I133+K133)/24)))</f>
        <v/>
      </c>
      <c r="R133" s="375"/>
      <c r="S133" s="517"/>
      <c r="T133" s="495"/>
      <c r="U133" s="332"/>
      <c r="V133" s="332"/>
      <c r="W133" s="332"/>
      <c r="X133" s="332"/>
      <c r="Y133" s="332"/>
    </row>
    <row r="134" spans="1:25" x14ac:dyDescent="0.25">
      <c r="A134" s="1143" t="s">
        <v>314</v>
      </c>
      <c r="B134" s="1143"/>
      <c r="C134" s="1143"/>
      <c r="D134" s="1143"/>
      <c r="E134" s="1143"/>
      <c r="F134" s="1151" t="s">
        <v>9</v>
      </c>
      <c r="G134" s="1151"/>
      <c r="H134" s="1151"/>
      <c r="I134" s="209"/>
      <c r="J134" s="308"/>
      <c r="K134" s="209"/>
      <c r="L134" s="279"/>
      <c r="M134" s="753" t="str">
        <f>IF(AND(K134="",I134=""),"",IF(I134="","",IF(I134&lt;K134,12,IF(K134="",12,24))))</f>
        <v/>
      </c>
      <c r="N134" s="9"/>
      <c r="O134" s="9"/>
      <c r="P134" s="9"/>
      <c r="Q134" s="756" t="str">
        <f>IF(M134="","",IF(O156="x","",IF(M134=12,I134/12,(I134+K134)/24)))</f>
        <v/>
      </c>
      <c r="R134" s="375"/>
      <c r="S134" s="332"/>
      <c r="T134" s="495"/>
      <c r="U134" s="332"/>
      <c r="V134" s="332"/>
      <c r="W134" s="332"/>
      <c r="X134" s="332"/>
      <c r="Y134" s="332"/>
    </row>
    <row r="135" spans="1:25" x14ac:dyDescent="0.25">
      <c r="A135" s="1143" t="s">
        <v>345</v>
      </c>
      <c r="B135" s="1143"/>
      <c r="C135" s="1143"/>
      <c r="D135" s="261"/>
      <c r="E135" s="261"/>
      <c r="F135" s="1151" t="s">
        <v>11</v>
      </c>
      <c r="G135" s="1151"/>
      <c r="H135" s="1151"/>
      <c r="I135" s="210"/>
      <c r="J135" s="308"/>
      <c r="K135" s="210"/>
      <c r="L135" s="279"/>
      <c r="M135" s="9"/>
      <c r="N135" s="9"/>
      <c r="O135" s="9"/>
      <c r="P135" s="9"/>
      <c r="Q135" s="314"/>
      <c r="R135" s="375"/>
      <c r="S135" s="332"/>
      <c r="T135" s="495"/>
      <c r="U135" s="332"/>
      <c r="V135" s="332"/>
      <c r="W135" s="332"/>
      <c r="X135" s="332"/>
      <c r="Y135" s="332"/>
    </row>
    <row r="136" spans="1:25" ht="15.75" x14ac:dyDescent="0.25">
      <c r="A136" s="1143" t="s">
        <v>319</v>
      </c>
      <c r="B136" s="1143"/>
      <c r="C136" s="1143"/>
      <c r="D136" s="261"/>
      <c r="E136" s="261"/>
      <c r="F136" s="1151" t="s">
        <v>11</v>
      </c>
      <c r="G136" s="1151"/>
      <c r="H136" s="1151"/>
      <c r="I136" s="210"/>
      <c r="J136" s="308"/>
      <c r="K136" s="210"/>
      <c r="L136" s="279"/>
      <c r="M136" s="9"/>
      <c r="N136" s="9"/>
      <c r="O136" s="9"/>
      <c r="P136" s="9"/>
      <c r="Q136" s="314"/>
      <c r="R136" s="376"/>
      <c r="S136" s="332"/>
      <c r="T136" s="495"/>
      <c r="U136" s="332"/>
      <c r="V136" s="332"/>
      <c r="W136" s="332"/>
      <c r="X136" s="332"/>
      <c r="Y136" s="332"/>
    </row>
    <row r="137" spans="1:25" ht="15.75" x14ac:dyDescent="0.25">
      <c r="A137" s="1143" t="s">
        <v>360</v>
      </c>
      <c r="B137" s="1143"/>
      <c r="C137" s="1143"/>
      <c r="D137" s="1143"/>
      <c r="E137" s="1143"/>
      <c r="F137" s="1151" t="s">
        <v>194</v>
      </c>
      <c r="G137" s="1151"/>
      <c r="H137" s="1151"/>
      <c r="I137" s="210"/>
      <c r="J137" s="308"/>
      <c r="K137" s="210"/>
      <c r="L137" s="279"/>
      <c r="M137" s="9"/>
      <c r="N137" s="9"/>
      <c r="O137" s="9"/>
      <c r="P137" s="9"/>
      <c r="Q137" s="314"/>
      <c r="R137" s="373"/>
      <c r="S137" s="332"/>
      <c r="T137" s="332"/>
      <c r="U137" s="332"/>
      <c r="V137" s="332"/>
      <c r="W137" s="332"/>
      <c r="X137" s="332"/>
      <c r="Y137" s="332"/>
    </row>
    <row r="138" spans="1:25" ht="15.75" x14ac:dyDescent="0.25">
      <c r="A138" s="1143" t="s">
        <v>361</v>
      </c>
      <c r="B138" s="1143"/>
      <c r="C138" s="1143"/>
      <c r="D138" s="1143"/>
      <c r="E138" s="1143"/>
      <c r="F138" s="1151" t="s">
        <v>194</v>
      </c>
      <c r="G138" s="1151"/>
      <c r="H138" s="1151"/>
      <c r="I138" s="210"/>
      <c r="J138" s="308"/>
      <c r="K138" s="210"/>
      <c r="L138" s="279"/>
      <c r="M138" s="177"/>
      <c r="N138" s="177"/>
      <c r="O138" s="9"/>
      <c r="P138" s="9"/>
      <c r="Q138" s="177"/>
      <c r="R138" s="376"/>
      <c r="S138" s="332"/>
      <c r="T138" s="496"/>
      <c r="U138" s="497"/>
      <c r="V138" s="332"/>
      <c r="W138" s="332"/>
      <c r="X138" s="332"/>
      <c r="Y138" s="332"/>
    </row>
    <row r="139" spans="1:25" ht="15.75" x14ac:dyDescent="0.25">
      <c r="A139" s="1143" t="s">
        <v>115</v>
      </c>
      <c r="B139" s="1143"/>
      <c r="C139" s="1143"/>
      <c r="D139" s="1143"/>
      <c r="E139" s="1143"/>
      <c r="F139" s="1151" t="s">
        <v>11</v>
      </c>
      <c r="G139" s="1151"/>
      <c r="H139" s="1151"/>
      <c r="I139" s="210"/>
      <c r="J139" s="308"/>
      <c r="K139" s="210"/>
      <c r="L139" s="279"/>
      <c r="M139" s="9"/>
      <c r="N139" s="9"/>
      <c r="O139" s="9"/>
      <c r="P139" s="9"/>
      <c r="Q139" s="271"/>
      <c r="R139" s="373"/>
      <c r="S139" s="332"/>
      <c r="T139" s="332"/>
      <c r="U139" s="332"/>
      <c r="V139" s="332"/>
      <c r="W139" s="332"/>
      <c r="X139" s="332"/>
      <c r="Y139" s="332"/>
    </row>
    <row r="140" spans="1:25" ht="16.5" thickBot="1" x14ac:dyDescent="0.3">
      <c r="A140" s="8"/>
      <c r="B140" s="1064" t="s">
        <v>114</v>
      </c>
      <c r="C140" s="1064"/>
      <c r="D140" s="1064"/>
      <c r="E140" s="1064"/>
      <c r="F140" s="1064"/>
      <c r="G140" s="1064"/>
      <c r="H140" s="262"/>
      <c r="I140" s="318" t="str">
        <f>IF(SUM(I134:I139)=0,"",SUM(I134:I139))</f>
        <v/>
      </c>
      <c r="J140" s="14"/>
      <c r="K140" s="318" t="str">
        <f>IF(SUM(K134:K139)=0,"",SUM(K134:K139))</f>
        <v/>
      </c>
      <c r="L140" s="15"/>
      <c r="M140" s="11"/>
      <c r="N140" s="11"/>
      <c r="O140" s="11"/>
      <c r="P140" s="11"/>
      <c r="Q140" s="314"/>
      <c r="R140" s="373"/>
      <c r="S140" s="332"/>
      <c r="T140" s="332"/>
      <c r="U140" s="332"/>
      <c r="V140" s="332"/>
      <c r="W140" s="332"/>
      <c r="X140" s="332"/>
      <c r="Y140" s="332"/>
    </row>
    <row r="141" spans="1:25" ht="15" customHeight="1" thickTop="1" x14ac:dyDescent="0.25">
      <c r="A141" s="1143" t="s">
        <v>277</v>
      </c>
      <c r="B141" s="1143"/>
      <c r="C141" s="1143"/>
      <c r="D141" s="1143"/>
      <c r="E141" s="1143"/>
      <c r="F141" s="1143"/>
      <c r="G141" s="1143"/>
      <c r="H141" s="1143"/>
      <c r="I141" s="1143"/>
      <c r="J141" s="1143"/>
      <c r="K141" s="1143"/>
      <c r="L141" s="15"/>
      <c r="M141" s="11"/>
      <c r="N141" s="11"/>
      <c r="O141" s="11"/>
      <c r="P141" s="11"/>
      <c r="Q141" s="314"/>
      <c r="R141" s="317"/>
      <c r="S141" s="332"/>
      <c r="T141" s="332"/>
      <c r="U141" s="332"/>
      <c r="V141" s="332"/>
      <c r="W141" s="332"/>
      <c r="X141" s="332"/>
      <c r="Y141" s="332"/>
    </row>
    <row r="142" spans="1:25" x14ac:dyDescent="0.25">
      <c r="A142" s="1160" t="s">
        <v>87</v>
      </c>
      <c r="B142" s="1160"/>
      <c r="C142" s="274"/>
      <c r="D142" s="1160"/>
      <c r="E142" s="1160"/>
      <c r="F142" s="1160"/>
      <c r="G142" s="1160"/>
      <c r="H142" s="1160" t="s">
        <v>137</v>
      </c>
      <c r="I142" s="1160"/>
      <c r="J142" s="1160"/>
      <c r="K142" s="1160"/>
      <c r="L142" s="274"/>
      <c r="M142" s="1160" t="s">
        <v>116</v>
      </c>
      <c r="N142" s="1160"/>
      <c r="O142" s="1160"/>
      <c r="P142" s="1160"/>
      <c r="Q142" s="1160"/>
      <c r="R142" s="317"/>
      <c r="S142" s="332"/>
      <c r="T142" s="332"/>
      <c r="U142" s="332"/>
      <c r="V142" s="332"/>
      <c r="W142" s="332"/>
      <c r="X142" s="332"/>
      <c r="Y142" s="332"/>
    </row>
    <row r="143" spans="1:25" ht="15.75" x14ac:dyDescent="0.25">
      <c r="A143" s="1160"/>
      <c r="B143" s="1160"/>
      <c r="C143" s="315"/>
      <c r="D143" s="1160"/>
      <c r="E143" s="1160"/>
      <c r="F143" s="1160"/>
      <c r="G143" s="1160"/>
      <c r="H143" s="1160"/>
      <c r="I143" s="1160"/>
      <c r="J143" s="1160"/>
      <c r="K143" s="1160"/>
      <c r="L143" s="274"/>
      <c r="M143" s="1160"/>
      <c r="N143" s="1160"/>
      <c r="O143" s="1160"/>
      <c r="P143" s="1160"/>
      <c r="Q143" s="1160"/>
      <c r="R143" s="373"/>
      <c r="S143" s="332"/>
      <c r="T143" s="332"/>
      <c r="U143" s="332"/>
      <c r="V143" s="332"/>
      <c r="W143" s="332"/>
      <c r="X143" s="332"/>
      <c r="Y143" s="332"/>
    </row>
    <row r="144" spans="1:25" ht="15.75" x14ac:dyDescent="0.25">
      <c r="A144" s="1143" t="s">
        <v>362</v>
      </c>
      <c r="B144" s="1143"/>
      <c r="C144" s="1143"/>
      <c r="D144" s="1143"/>
      <c r="E144" s="1143"/>
      <c r="F144" s="1151" t="s">
        <v>11</v>
      </c>
      <c r="G144" s="1151"/>
      <c r="H144" s="1151"/>
      <c r="I144" s="210"/>
      <c r="J144" s="14"/>
      <c r="K144" s="210"/>
      <c r="L144" s="15"/>
      <c r="M144" s="11"/>
      <c r="N144" s="11"/>
      <c r="O144" s="11"/>
      <c r="P144" s="11"/>
      <c r="Q144" s="314"/>
      <c r="R144" s="373"/>
      <c r="S144" s="332"/>
      <c r="T144" s="332"/>
      <c r="U144" s="332"/>
      <c r="V144" s="332"/>
      <c r="W144" s="332"/>
      <c r="X144" s="332"/>
      <c r="Y144" s="332"/>
    </row>
    <row r="145" spans="1:25" ht="15.75" x14ac:dyDescent="0.25">
      <c r="A145" s="1143" t="s">
        <v>363</v>
      </c>
      <c r="B145" s="1143"/>
      <c r="C145" s="1143"/>
      <c r="D145" s="1143"/>
      <c r="E145" s="1143"/>
      <c r="F145" s="1151" t="s">
        <v>194</v>
      </c>
      <c r="G145" s="1151"/>
      <c r="H145" s="1151"/>
      <c r="I145" s="210"/>
      <c r="J145" s="14"/>
      <c r="K145" s="210"/>
      <c r="L145" s="15"/>
      <c r="M145" s="1143"/>
      <c r="N145" s="1143"/>
      <c r="O145" s="1143"/>
      <c r="P145" s="1143"/>
      <c r="Q145" s="1143"/>
      <c r="R145" s="373"/>
      <c r="S145" s="332"/>
      <c r="T145" s="332"/>
      <c r="U145" s="332"/>
      <c r="V145" s="332"/>
      <c r="W145" s="332"/>
      <c r="X145" s="332"/>
      <c r="Y145" s="332"/>
    </row>
    <row r="146" spans="1:25" ht="15.75" customHeight="1" x14ac:dyDescent="0.25">
      <c r="A146" s="1143" t="s">
        <v>364</v>
      </c>
      <c r="B146" s="1143"/>
      <c r="C146" s="1143"/>
      <c r="D146" s="1143"/>
      <c r="E146" s="1143"/>
      <c r="F146" s="1151" t="s">
        <v>194</v>
      </c>
      <c r="G146" s="1151"/>
      <c r="H146" s="1151"/>
      <c r="I146" s="210"/>
      <c r="J146" s="14"/>
      <c r="K146" s="210"/>
      <c r="L146" s="15"/>
      <c r="M146" s="11"/>
      <c r="N146" s="11"/>
      <c r="O146" s="11"/>
      <c r="P146" s="11"/>
      <c r="Q146" s="314"/>
      <c r="R146" s="373"/>
      <c r="S146" s="332"/>
      <c r="T146" s="332"/>
      <c r="U146" s="332"/>
      <c r="V146" s="332"/>
      <c r="W146" s="332"/>
      <c r="X146" s="332"/>
      <c r="Y146" s="332"/>
    </row>
    <row r="147" spans="1:25" ht="15.75" x14ac:dyDescent="0.25">
      <c r="A147" s="1143" t="s">
        <v>365</v>
      </c>
      <c r="B147" s="1143"/>
      <c r="C147" s="1143"/>
      <c r="D147" s="1143"/>
      <c r="E147" s="1143"/>
      <c r="F147" s="1151" t="s">
        <v>194</v>
      </c>
      <c r="G147" s="1151"/>
      <c r="H147" s="1151"/>
      <c r="I147" s="210"/>
      <c r="J147" s="14"/>
      <c r="K147" s="210"/>
      <c r="L147" s="15"/>
      <c r="M147" s="11"/>
      <c r="N147" s="11"/>
      <c r="O147" s="1146" t="s">
        <v>265</v>
      </c>
      <c r="P147" s="11"/>
      <c r="Q147" s="314"/>
      <c r="R147" s="373"/>
      <c r="S147" s="332"/>
      <c r="T147" s="332"/>
      <c r="U147" s="332"/>
      <c r="V147" s="332"/>
      <c r="W147" s="332"/>
      <c r="X147" s="332"/>
      <c r="Y147" s="332"/>
    </row>
    <row r="148" spans="1:25" ht="15.75" x14ac:dyDescent="0.25">
      <c r="A148" s="1143" t="s">
        <v>366</v>
      </c>
      <c r="B148" s="1143"/>
      <c r="C148" s="1143"/>
      <c r="D148" s="1143"/>
      <c r="E148" s="1143"/>
      <c r="F148" s="1151" t="s">
        <v>195</v>
      </c>
      <c r="G148" s="1151"/>
      <c r="H148" s="1151"/>
      <c r="I148" s="210"/>
      <c r="J148" s="14"/>
      <c r="K148" s="210"/>
      <c r="L148" s="15"/>
      <c r="M148" s="11"/>
      <c r="N148" s="11"/>
      <c r="O148" s="1146"/>
      <c r="P148" s="11"/>
      <c r="Q148" s="314"/>
      <c r="R148" s="373"/>
      <c r="S148" s="332"/>
      <c r="T148" s="332"/>
      <c r="U148" s="332"/>
      <c r="V148" s="332"/>
      <c r="W148" s="332"/>
      <c r="X148" s="332"/>
      <c r="Y148" s="332"/>
    </row>
    <row r="149" spans="1:25" ht="15.75" x14ac:dyDescent="0.25">
      <c r="A149" s="1143" t="s">
        <v>372</v>
      </c>
      <c r="B149" s="1143"/>
      <c r="C149" s="1143"/>
      <c r="D149" s="1143"/>
      <c r="E149" s="1143"/>
      <c r="F149" s="1151" t="s">
        <v>195</v>
      </c>
      <c r="G149" s="1151"/>
      <c r="H149" s="1151"/>
      <c r="I149" s="210"/>
      <c r="J149" s="14"/>
      <c r="K149" s="209"/>
      <c r="L149" s="15"/>
      <c r="M149" s="11"/>
      <c r="N149" s="11"/>
      <c r="O149" s="1146"/>
      <c r="P149" s="11"/>
      <c r="Q149" s="314"/>
      <c r="R149" s="373"/>
      <c r="S149" s="332"/>
      <c r="T149" s="332"/>
      <c r="U149" s="332"/>
      <c r="V149" s="332"/>
      <c r="W149" s="332"/>
      <c r="X149" s="332"/>
      <c r="Y149" s="332"/>
    </row>
    <row r="150" spans="1:25" ht="15.75" x14ac:dyDescent="0.25">
      <c r="A150" s="8" t="s">
        <v>115</v>
      </c>
      <c r="B150" s="262"/>
      <c r="C150" s="262"/>
      <c r="D150" s="262"/>
      <c r="E150" s="262"/>
      <c r="F150" s="1151" t="s">
        <v>11</v>
      </c>
      <c r="G150" s="1151"/>
      <c r="H150" s="1151"/>
      <c r="I150" s="209"/>
      <c r="J150" s="14"/>
      <c r="K150" s="210"/>
      <c r="L150" s="15"/>
      <c r="M150" s="14" t="str">
        <f>IF(SUM(M143:M149)=0,"",SUM(M143:M149))</f>
        <v/>
      </c>
      <c r="N150" s="14"/>
      <c r="O150" s="1146"/>
      <c r="P150" s="11"/>
      <c r="Q150" s="314"/>
      <c r="R150" s="373"/>
      <c r="S150" s="332"/>
      <c r="T150" s="332"/>
      <c r="U150" s="332"/>
      <c r="V150" s="332"/>
      <c r="W150" s="332"/>
      <c r="X150" s="332"/>
      <c r="Y150" s="332"/>
    </row>
    <row r="151" spans="1:25" ht="15.75" x14ac:dyDescent="0.25">
      <c r="A151" s="1064" t="s">
        <v>118</v>
      </c>
      <c r="B151" s="1064"/>
      <c r="C151" s="1064"/>
      <c r="D151" s="1064"/>
      <c r="E151" s="1064"/>
      <c r="F151" s="1151" t="s">
        <v>12</v>
      </c>
      <c r="G151" s="1151"/>
      <c r="H151" s="1151"/>
      <c r="I151" s="319" t="str">
        <f>IF(SUM(I144:I150)=0,"",SUM(I144:I150))</f>
        <v/>
      </c>
      <c r="J151" s="14"/>
      <c r="K151" s="319" t="str">
        <f>IF(SUM(K144:K150)=0,"",SUM(K144:K150))</f>
        <v/>
      </c>
      <c r="L151" s="15"/>
      <c r="M151" s="11"/>
      <c r="N151" s="11"/>
      <c r="O151" s="1146"/>
      <c r="P151" s="11"/>
      <c r="Q151" s="314"/>
      <c r="R151" s="373"/>
      <c r="S151" s="332"/>
      <c r="T151" s="332"/>
      <c r="U151" s="332"/>
      <c r="V151" s="332"/>
      <c r="W151" s="332"/>
      <c r="X151" s="332"/>
      <c r="Y151" s="332"/>
    </row>
    <row r="152" spans="1:25" ht="15.75" x14ac:dyDescent="0.25">
      <c r="A152" s="1064" t="s">
        <v>88</v>
      </c>
      <c r="B152" s="1064"/>
      <c r="C152" s="1064"/>
      <c r="D152" s="1064"/>
      <c r="E152" s="1064"/>
      <c r="F152" s="1151" t="s">
        <v>13</v>
      </c>
      <c r="G152" s="1151"/>
      <c r="H152" s="1151"/>
      <c r="I152" s="320"/>
      <c r="J152" s="346"/>
      <c r="K152" s="320"/>
      <c r="L152" s="15"/>
      <c r="M152" s="21" t="s">
        <v>109</v>
      </c>
      <c r="N152" s="21"/>
      <c r="O152" s="1146"/>
      <c r="P152" s="9"/>
      <c r="Q152" s="21" t="s">
        <v>111</v>
      </c>
      <c r="R152" s="373"/>
      <c r="S152" s="332"/>
      <c r="T152" s="332"/>
      <c r="U152" s="332"/>
      <c r="V152" s="332"/>
      <c r="W152" s="332"/>
      <c r="X152" s="332"/>
      <c r="Y152" s="332"/>
    </row>
    <row r="153" spans="1:25" ht="16.5" thickBot="1" x14ac:dyDescent="0.3">
      <c r="A153" s="1064" t="s">
        <v>25</v>
      </c>
      <c r="B153" s="1064"/>
      <c r="C153" s="1064"/>
      <c r="D153" s="1064"/>
      <c r="E153" s="1064"/>
      <c r="F153" s="1151" t="s">
        <v>12</v>
      </c>
      <c r="G153" s="1151"/>
      <c r="H153" s="1151"/>
      <c r="I153" s="321" t="str">
        <f>IF(I151="","",I151*I152)</f>
        <v/>
      </c>
      <c r="J153" s="370"/>
      <c r="K153" s="321" t="str">
        <f>IF(K151="","",K151*K152)</f>
        <v/>
      </c>
      <c r="L153" s="15"/>
      <c r="M153" s="11" t="s">
        <v>110</v>
      </c>
      <c r="N153" s="11"/>
      <c r="O153" s="1147"/>
      <c r="P153" s="9"/>
      <c r="Q153" s="271" t="s">
        <v>68</v>
      </c>
      <c r="R153" s="373"/>
      <c r="S153" s="332"/>
      <c r="T153" s="332"/>
      <c r="U153" s="332"/>
      <c r="V153" s="332"/>
      <c r="W153" s="332"/>
      <c r="X153" s="332"/>
      <c r="Y153" s="332"/>
    </row>
    <row r="154" spans="1:25" ht="16.5" thickBot="1" x14ac:dyDescent="0.3">
      <c r="A154" s="1064" t="s">
        <v>1</v>
      </c>
      <c r="B154" s="1064"/>
      <c r="C154" s="1064"/>
      <c r="D154" s="1064"/>
      <c r="E154" s="1064"/>
      <c r="F154" s="1064"/>
      <c r="G154" s="1064"/>
      <c r="H154" s="262"/>
      <c r="I154" s="318" t="str">
        <f>IF(SUM(I140,I153)=0,"",(SUM(I140,I153)))</f>
        <v/>
      </c>
      <c r="J154" s="14"/>
      <c r="K154" s="318" t="str">
        <f>IF(SUM(K140,K153)=0,"",(SUM(K140,K153)))</f>
        <v/>
      </c>
      <c r="L154" s="15"/>
      <c r="M154" s="288" t="str">
        <f>IF(AND(K154="",I154=""),"",IF(I154="","",IF(I154&lt;K154,12,IF(K154="",12,24))))</f>
        <v/>
      </c>
      <c r="N154" s="9"/>
      <c r="O154" s="563"/>
      <c r="P154" s="11"/>
      <c r="Q154" s="293" t="str">
        <f>IF(M154="","",IF(O154="x","",IF(M154=12,I154/12,(I154+K154)/24)))</f>
        <v/>
      </c>
      <c r="R154" s="373"/>
      <c r="S154" s="332"/>
      <c r="T154" s="332"/>
      <c r="U154" s="332"/>
      <c r="V154" s="332"/>
      <c r="W154" s="332"/>
      <c r="X154" s="332"/>
      <c r="Y154" s="332"/>
    </row>
    <row r="155" spans="1:25" ht="16.5" thickTop="1" x14ac:dyDescent="0.25">
      <c r="A155" s="262" t="s">
        <v>405</v>
      </c>
      <c r="B155" s="262"/>
      <c r="C155" s="262"/>
      <c r="D155" s="262"/>
      <c r="E155" s="262"/>
      <c r="F155" s="262"/>
      <c r="G155" s="262"/>
      <c r="H155" s="262"/>
      <c r="I155" s="539" t="e">
        <f>SUM(I154-I133-I134)</f>
        <v>#VALUE!</v>
      </c>
      <c r="J155" s="14"/>
      <c r="K155" s="539" t="e">
        <f>SUM(K154-K133-K134)</f>
        <v>#VALUE!</v>
      </c>
      <c r="L155" s="15"/>
      <c r="M155" s="9"/>
      <c r="N155" s="11"/>
      <c r="O155" s="778"/>
      <c r="P155" s="11"/>
      <c r="Q155" s="540"/>
      <c r="R155" s="373"/>
      <c r="S155" s="332"/>
      <c r="T155" s="332"/>
      <c r="U155" s="332"/>
      <c r="V155" s="332"/>
      <c r="W155" s="332"/>
      <c r="X155" s="332"/>
      <c r="Y155" s="332"/>
    </row>
    <row r="156" spans="1:25" ht="15.75" x14ac:dyDescent="0.25">
      <c r="A156" s="8"/>
      <c r="B156" s="262"/>
      <c r="C156" s="262"/>
      <c r="D156" s="262"/>
      <c r="E156" s="262"/>
      <c r="F156" s="1159" t="s">
        <v>406</v>
      </c>
      <c r="G156" s="1159"/>
      <c r="H156" s="1159"/>
      <c r="I156" s="1159"/>
      <c r="J156" s="1159"/>
      <c r="K156" s="1159"/>
      <c r="L156" s="1159"/>
      <c r="M156" s="1159"/>
      <c r="N156" s="1159"/>
      <c r="O156" s="1159"/>
      <c r="P156" s="1159"/>
      <c r="Q156" s="1159"/>
      <c r="R156" s="373"/>
      <c r="S156" s="332"/>
      <c r="T156" s="332"/>
      <c r="U156" s="332"/>
      <c r="V156" s="332"/>
      <c r="W156" s="332"/>
      <c r="X156" s="332"/>
      <c r="Y156" s="332"/>
    </row>
    <row r="157" spans="1:25" ht="15.75" x14ac:dyDescent="0.25">
      <c r="A157" s="5" t="s">
        <v>34</v>
      </c>
      <c r="B157" s="1064" t="s">
        <v>74</v>
      </c>
      <c r="C157" s="1064"/>
      <c r="D157" s="1064"/>
      <c r="E157" s="1064"/>
      <c r="F157" s="1064"/>
      <c r="G157" s="1064"/>
      <c r="H157" s="1064"/>
      <c r="I157" s="312"/>
      <c r="J157" s="316"/>
      <c r="K157" s="312"/>
      <c r="L157" s="311"/>
      <c r="M157" s="287"/>
      <c r="N157" s="287"/>
      <c r="O157" s="287"/>
      <c r="P157" s="287"/>
      <c r="Q157" s="331"/>
      <c r="R157" s="373"/>
      <c r="S157" s="332"/>
      <c r="T157" s="332"/>
      <c r="U157" s="332"/>
      <c r="V157" s="332"/>
      <c r="W157" s="332"/>
      <c r="X157" s="332"/>
      <c r="Y157" s="332"/>
    </row>
    <row r="158" spans="1:25" ht="15.75" x14ac:dyDescent="0.25">
      <c r="A158" s="1065"/>
      <c r="B158" s="1065"/>
      <c r="C158" s="1065"/>
      <c r="D158" s="1065"/>
      <c r="E158" s="1065"/>
      <c r="F158" s="1065"/>
      <c r="G158" s="1065"/>
      <c r="H158" s="1065"/>
      <c r="I158" s="1065"/>
      <c r="J158" s="1065"/>
      <c r="K158" s="1065"/>
      <c r="L158" s="1065"/>
      <c r="M158" s="1065"/>
      <c r="N158" s="1065"/>
      <c r="O158" s="1065"/>
      <c r="P158" s="1065"/>
      <c r="Q158" s="1065"/>
      <c r="R158" s="373"/>
      <c r="S158" s="332"/>
      <c r="T158" s="332"/>
      <c r="U158" s="332"/>
      <c r="V158" s="332"/>
      <c r="W158" s="332"/>
      <c r="X158" s="332"/>
      <c r="Y158" s="332"/>
    </row>
    <row r="159" spans="1:25" ht="15.75" x14ac:dyDescent="0.25">
      <c r="A159" s="1065"/>
      <c r="B159" s="1065"/>
      <c r="C159" s="1065"/>
      <c r="D159" s="1065"/>
      <c r="E159" s="1065"/>
      <c r="F159" s="1065"/>
      <c r="G159" s="1065"/>
      <c r="H159" s="1065"/>
      <c r="I159" s="1065"/>
      <c r="J159" s="1065"/>
      <c r="K159" s="1065"/>
      <c r="L159" s="1065"/>
      <c r="M159" s="1065"/>
      <c r="N159" s="1065"/>
      <c r="O159" s="1065"/>
      <c r="P159" s="1065"/>
      <c r="Q159" s="1065"/>
      <c r="R159" s="289"/>
      <c r="S159" s="332"/>
      <c r="T159" s="494"/>
      <c r="U159" s="332"/>
      <c r="V159" s="332"/>
      <c r="W159" s="332"/>
      <c r="X159" s="332"/>
      <c r="Y159" s="332"/>
    </row>
    <row r="160" spans="1:25" ht="15.75" x14ac:dyDescent="0.25">
      <c r="A160" s="195"/>
      <c r="B160" s="195"/>
      <c r="C160" s="195"/>
      <c r="D160" s="195"/>
      <c r="E160" s="195"/>
      <c r="F160" s="195"/>
      <c r="G160" s="195"/>
      <c r="H160" s="195"/>
      <c r="I160" s="290"/>
      <c r="J160" s="290"/>
      <c r="K160" s="195"/>
      <c r="L160" s="195"/>
      <c r="M160" s="195"/>
      <c r="N160" s="195"/>
      <c r="O160" s="195"/>
      <c r="P160" s="195"/>
      <c r="Q160" s="443"/>
      <c r="R160" s="289"/>
      <c r="S160" s="332"/>
      <c r="T160" s="494"/>
      <c r="U160" s="332"/>
      <c r="V160" s="332"/>
      <c r="W160" s="332"/>
      <c r="X160" s="332"/>
      <c r="Y160" s="332"/>
    </row>
    <row r="161" spans="1:25" ht="27.75" x14ac:dyDescent="0.25">
      <c r="A161" s="330" t="s">
        <v>205</v>
      </c>
      <c r="B161" s="1154"/>
      <c r="C161" s="1154"/>
      <c r="D161" s="1154"/>
      <c r="E161" s="1154"/>
      <c r="F161" s="1154"/>
      <c r="G161" s="1154"/>
      <c r="H161" s="1154"/>
      <c r="I161" s="1154"/>
      <c r="J161" s="1154"/>
      <c r="K161" s="295"/>
      <c r="L161" s="295"/>
      <c r="M161" s="295"/>
      <c r="N161" s="295"/>
      <c r="O161" s="295"/>
      <c r="P161" s="295"/>
      <c r="Q161" s="295"/>
      <c r="R161" s="373"/>
      <c r="S161" s="332"/>
      <c r="T161" s="332"/>
      <c r="U161" s="332"/>
      <c r="V161" s="332"/>
      <c r="W161" s="332"/>
      <c r="X161" s="332"/>
      <c r="Y161" s="332"/>
    </row>
    <row r="162" spans="1:25" ht="27.75" x14ac:dyDescent="0.25">
      <c r="A162" s="330" t="s">
        <v>3</v>
      </c>
      <c r="B162" s="1155"/>
      <c r="C162" s="1155"/>
      <c r="D162" s="1155"/>
      <c r="E162" s="1155"/>
      <c r="F162" s="1155"/>
      <c r="G162" s="16"/>
      <c r="H162" s="296" t="s">
        <v>103</v>
      </c>
      <c r="I162" s="371">
        <f>Input!$C$9</f>
        <v>2023</v>
      </c>
      <c r="J162" s="296" t="s">
        <v>103</v>
      </c>
      <c r="K162" s="6">
        <f>I162-1</f>
        <v>2022</v>
      </c>
      <c r="L162" s="4"/>
      <c r="M162" s="174"/>
      <c r="N162" s="174"/>
      <c r="O162" s="175"/>
      <c r="P162" s="175"/>
      <c r="Q162" s="306"/>
      <c r="R162" s="374"/>
      <c r="S162" s="332"/>
      <c r="T162" s="332"/>
      <c r="U162" s="332"/>
      <c r="V162" s="332"/>
      <c r="W162" s="332"/>
      <c r="X162" s="332"/>
      <c r="Y162" s="332"/>
    </row>
    <row r="163" spans="1:25" ht="27.75" x14ac:dyDescent="0.25">
      <c r="A163" s="175"/>
      <c r="B163" s="175"/>
      <c r="C163" s="175"/>
      <c r="D163" s="175"/>
      <c r="E163" s="175"/>
      <c r="F163" s="175"/>
      <c r="G163" s="175"/>
      <c r="H163" s="4"/>
      <c r="I163" s="4"/>
      <c r="J163" s="4"/>
      <c r="K163" s="4"/>
      <c r="L163" s="4"/>
      <c r="M163" s="16" t="s">
        <v>331</v>
      </c>
      <c r="N163" s="175"/>
      <c r="O163" s="175"/>
      <c r="P163" s="175"/>
      <c r="Q163" s="16" t="s">
        <v>14</v>
      </c>
      <c r="R163" s="375"/>
      <c r="S163" s="332"/>
      <c r="T163" s="332"/>
      <c r="U163" s="332"/>
      <c r="V163" s="332"/>
      <c r="W163" s="332"/>
      <c r="X163" s="332"/>
      <c r="Y163" s="332"/>
    </row>
    <row r="164" spans="1:25" ht="15.75" customHeight="1" x14ac:dyDescent="0.25">
      <c r="A164" s="746" t="s">
        <v>404</v>
      </c>
      <c r="B164" s="175"/>
      <c r="C164" s="175"/>
      <c r="D164" s="175"/>
      <c r="E164" s="175"/>
      <c r="F164" s="175"/>
      <c r="G164" s="177" t="s">
        <v>9</v>
      </c>
      <c r="H164" s="4"/>
      <c r="I164" s="754"/>
      <c r="J164" s="4"/>
      <c r="K164" s="754"/>
      <c r="L164" s="4"/>
      <c r="M164" s="766" t="str">
        <f>IF(AND(K164= "",I164=""),"",IF(I164="","",IF(I164&lt;K164,12,IF(K164="",12,24))))</f>
        <v/>
      </c>
      <c r="N164" s="175"/>
      <c r="O164" s="175"/>
      <c r="P164" s="175"/>
      <c r="Q164" s="755" t="str">
        <f>IF(M164="","",IF(O187="x","",IF(M164=12,I164/12,(I164+K164)/24)))</f>
        <v/>
      </c>
      <c r="R164" s="375"/>
      <c r="S164" s="517"/>
      <c r="T164" s="495"/>
      <c r="U164" s="332"/>
      <c r="V164" s="332"/>
      <c r="W164" s="332"/>
      <c r="X164" s="332"/>
      <c r="Y164" s="332"/>
    </row>
    <row r="165" spans="1:25" x14ac:dyDescent="0.25">
      <c r="A165" s="1143" t="s">
        <v>314</v>
      </c>
      <c r="B165" s="1143"/>
      <c r="C165" s="1143"/>
      <c r="D165" s="1143"/>
      <c r="E165" s="1143"/>
      <c r="F165" s="1151" t="s">
        <v>9</v>
      </c>
      <c r="G165" s="1151"/>
      <c r="H165" s="1151"/>
      <c r="I165" s="209"/>
      <c r="J165" s="308"/>
      <c r="K165" s="209"/>
      <c r="L165" s="279"/>
      <c r="M165" s="753" t="str">
        <f>IF(AND(K165="",I165=""),"",IF(I165="","",IF(I165&lt;K165,12,IF(K165="",12,24))))</f>
        <v/>
      </c>
      <c r="N165" s="9"/>
      <c r="O165" s="9"/>
      <c r="P165" s="9"/>
      <c r="Q165" s="756" t="str">
        <f>IF(M165="","",IF(O187="x","",IF(M165=12,I165/12,(I165+K165)/24)))</f>
        <v/>
      </c>
      <c r="R165" s="375"/>
      <c r="S165" s="332"/>
      <c r="T165" s="495"/>
      <c r="U165" s="332"/>
      <c r="V165" s="332"/>
      <c r="W165" s="332"/>
      <c r="X165" s="332"/>
      <c r="Y165" s="332"/>
    </row>
    <row r="166" spans="1:25" x14ac:dyDescent="0.25">
      <c r="A166" s="1143" t="s">
        <v>345</v>
      </c>
      <c r="B166" s="1143"/>
      <c r="C166" s="1143"/>
      <c r="D166" s="261"/>
      <c r="E166" s="261"/>
      <c r="F166" s="1151" t="s">
        <v>11</v>
      </c>
      <c r="G166" s="1151"/>
      <c r="H166" s="1151"/>
      <c r="I166" s="210"/>
      <c r="J166" s="308"/>
      <c r="K166" s="210"/>
      <c r="L166" s="279"/>
      <c r="M166" s="9"/>
      <c r="N166" s="9"/>
      <c r="O166" s="9"/>
      <c r="P166" s="9"/>
      <c r="Q166" s="314"/>
      <c r="R166" s="375"/>
      <c r="S166" s="332"/>
      <c r="T166" s="495"/>
      <c r="U166" s="332"/>
      <c r="V166" s="332"/>
      <c r="W166" s="332"/>
      <c r="X166" s="332"/>
      <c r="Y166" s="332"/>
    </row>
    <row r="167" spans="1:25" ht="15.75" x14ac:dyDescent="0.25">
      <c r="A167" s="1143" t="s">
        <v>319</v>
      </c>
      <c r="B167" s="1143"/>
      <c r="C167" s="1143"/>
      <c r="D167" s="261"/>
      <c r="E167" s="261"/>
      <c r="F167" s="1151" t="s">
        <v>11</v>
      </c>
      <c r="G167" s="1151"/>
      <c r="H167" s="1151"/>
      <c r="I167" s="210"/>
      <c r="J167" s="308"/>
      <c r="K167" s="210"/>
      <c r="L167" s="279"/>
      <c r="M167" s="9"/>
      <c r="N167" s="9"/>
      <c r="O167" s="9"/>
      <c r="P167" s="9"/>
      <c r="Q167" s="314"/>
      <c r="R167" s="376"/>
      <c r="S167" s="332"/>
      <c r="T167" s="495"/>
      <c r="U167" s="332"/>
      <c r="V167" s="332"/>
      <c r="W167" s="332"/>
      <c r="X167" s="332"/>
      <c r="Y167" s="332"/>
    </row>
    <row r="168" spans="1:25" ht="15.75" x14ac:dyDescent="0.25">
      <c r="A168" s="1143" t="s">
        <v>360</v>
      </c>
      <c r="B168" s="1143"/>
      <c r="C168" s="1143"/>
      <c r="D168" s="1143"/>
      <c r="E168" s="1143"/>
      <c r="F168" s="1151" t="s">
        <v>194</v>
      </c>
      <c r="G168" s="1151"/>
      <c r="H168" s="1151"/>
      <c r="I168" s="210"/>
      <c r="J168" s="308"/>
      <c r="K168" s="210"/>
      <c r="L168" s="279"/>
      <c r="M168" s="9"/>
      <c r="N168" s="9"/>
      <c r="O168" s="9"/>
      <c r="P168" s="9"/>
      <c r="Q168" s="314"/>
      <c r="R168" s="373"/>
      <c r="S168" s="332"/>
      <c r="T168" s="332"/>
      <c r="U168" s="332"/>
      <c r="V168" s="332"/>
      <c r="W168" s="332"/>
      <c r="X168" s="332"/>
      <c r="Y168" s="332"/>
    </row>
    <row r="169" spans="1:25" ht="15.75" x14ac:dyDescent="0.25">
      <c r="A169" s="1143" t="s">
        <v>361</v>
      </c>
      <c r="B169" s="1143"/>
      <c r="C169" s="1143"/>
      <c r="D169" s="1143"/>
      <c r="E169" s="1143"/>
      <c r="F169" s="1151" t="s">
        <v>194</v>
      </c>
      <c r="G169" s="1151"/>
      <c r="H169" s="1151"/>
      <c r="I169" s="210"/>
      <c r="J169" s="308"/>
      <c r="K169" s="210"/>
      <c r="L169" s="279"/>
      <c r="M169" s="177"/>
      <c r="N169" s="177"/>
      <c r="O169" s="9"/>
      <c r="P169" s="9"/>
      <c r="Q169" s="177"/>
      <c r="R169" s="376"/>
      <c r="S169" s="332"/>
      <c r="T169" s="496"/>
      <c r="U169" s="497"/>
      <c r="V169" s="332"/>
      <c r="W169" s="332"/>
      <c r="X169" s="332"/>
      <c r="Y169" s="332"/>
    </row>
    <row r="170" spans="1:25" ht="15.75" x14ac:dyDescent="0.25">
      <c r="A170" s="1143" t="s">
        <v>115</v>
      </c>
      <c r="B170" s="1143"/>
      <c r="C170" s="1143"/>
      <c r="D170" s="1143"/>
      <c r="E170" s="1143"/>
      <c r="F170" s="1151" t="s">
        <v>11</v>
      </c>
      <c r="G170" s="1151"/>
      <c r="H170" s="1151"/>
      <c r="I170" s="210"/>
      <c r="J170" s="308"/>
      <c r="K170" s="210"/>
      <c r="L170" s="279"/>
      <c r="M170" s="9"/>
      <c r="N170" s="9"/>
      <c r="O170" s="9"/>
      <c r="P170" s="9"/>
      <c r="Q170" s="271"/>
      <c r="R170" s="373"/>
      <c r="S170" s="332"/>
      <c r="T170" s="332"/>
      <c r="U170" s="332"/>
      <c r="V170" s="332"/>
      <c r="W170" s="332"/>
      <c r="X170" s="332"/>
      <c r="Y170" s="332"/>
    </row>
    <row r="171" spans="1:25" ht="16.5" thickBot="1" x14ac:dyDescent="0.3">
      <c r="A171" s="8"/>
      <c r="B171" s="1064" t="s">
        <v>114</v>
      </c>
      <c r="C171" s="1064"/>
      <c r="D171" s="1064"/>
      <c r="E171" s="1064"/>
      <c r="F171" s="1064"/>
      <c r="G171" s="1064"/>
      <c r="H171" s="262"/>
      <c r="I171" s="318" t="str">
        <f>IF(SUM(I165:I170)=0,"",SUM(I165:I170))</f>
        <v/>
      </c>
      <c r="J171" s="14"/>
      <c r="K171" s="318" t="str">
        <f>IF(SUM(K165:K170)=0,"",SUM(K165:K170))</f>
        <v/>
      </c>
      <c r="L171" s="15"/>
      <c r="M171" s="11"/>
      <c r="N171" s="11"/>
      <c r="O171" s="11"/>
      <c r="P171" s="11"/>
      <c r="Q171" s="314"/>
      <c r="R171" s="373"/>
      <c r="S171" s="332"/>
      <c r="T171" s="332"/>
      <c r="U171" s="332"/>
      <c r="V171" s="332"/>
      <c r="W171" s="332"/>
      <c r="X171" s="332"/>
      <c r="Y171" s="332"/>
    </row>
    <row r="172" spans="1:25" ht="15" customHeight="1" thickTop="1" x14ac:dyDescent="0.25">
      <c r="A172" s="1143" t="s">
        <v>277</v>
      </c>
      <c r="B172" s="1143"/>
      <c r="C172" s="1143"/>
      <c r="D172" s="1143"/>
      <c r="E172" s="1143"/>
      <c r="F172" s="1143"/>
      <c r="G172" s="1143"/>
      <c r="H172" s="1143"/>
      <c r="I172" s="1143"/>
      <c r="J172" s="1143"/>
      <c r="K172" s="1143"/>
      <c r="L172" s="15"/>
      <c r="M172" s="11"/>
      <c r="N172" s="11"/>
      <c r="O172" s="11"/>
      <c r="P172" s="11"/>
      <c r="Q172" s="314"/>
      <c r="R172" s="317"/>
      <c r="S172" s="332"/>
      <c r="T172" s="332"/>
      <c r="U172" s="332"/>
      <c r="V172" s="332"/>
      <c r="W172" s="332"/>
      <c r="X172" s="332"/>
      <c r="Y172" s="332"/>
    </row>
    <row r="173" spans="1:25" x14ac:dyDescent="0.25">
      <c r="A173" s="1160" t="s">
        <v>87</v>
      </c>
      <c r="B173" s="1160"/>
      <c r="C173" s="274"/>
      <c r="D173" s="1160"/>
      <c r="E173" s="1160"/>
      <c r="F173" s="1160"/>
      <c r="G173" s="1160"/>
      <c r="H173" s="1160" t="s">
        <v>137</v>
      </c>
      <c r="I173" s="1160"/>
      <c r="J173" s="1160"/>
      <c r="K173" s="1160"/>
      <c r="L173" s="274"/>
      <c r="M173" s="1160" t="s">
        <v>116</v>
      </c>
      <c r="N173" s="1160"/>
      <c r="O173" s="1160"/>
      <c r="P173" s="1160"/>
      <c r="Q173" s="1160"/>
      <c r="R173" s="317"/>
      <c r="S173" s="332"/>
      <c r="T173" s="332"/>
      <c r="U173" s="332"/>
      <c r="V173" s="332"/>
      <c r="W173" s="332"/>
      <c r="X173" s="332"/>
      <c r="Y173" s="332"/>
    </row>
    <row r="174" spans="1:25" ht="15.75" x14ac:dyDescent="0.25">
      <c r="A174" s="1160"/>
      <c r="B174" s="1160"/>
      <c r="C174" s="315"/>
      <c r="D174" s="1160"/>
      <c r="E174" s="1160"/>
      <c r="F174" s="1160"/>
      <c r="G174" s="1160"/>
      <c r="H174" s="1160"/>
      <c r="I174" s="1160"/>
      <c r="J174" s="1160"/>
      <c r="K174" s="1160"/>
      <c r="L174" s="274"/>
      <c r="M174" s="1160"/>
      <c r="N174" s="1160"/>
      <c r="O174" s="1160"/>
      <c r="P174" s="1160"/>
      <c r="Q174" s="1160"/>
      <c r="R174" s="373"/>
      <c r="S174" s="332"/>
      <c r="T174" s="332"/>
      <c r="U174" s="332"/>
      <c r="V174" s="332"/>
      <c r="W174" s="332"/>
      <c r="X174" s="332"/>
      <c r="Y174" s="332"/>
    </row>
    <row r="175" spans="1:25" ht="15.75" x14ac:dyDescent="0.25">
      <c r="A175" s="1143" t="s">
        <v>362</v>
      </c>
      <c r="B175" s="1143"/>
      <c r="C175" s="1143"/>
      <c r="D175" s="1143"/>
      <c r="E175" s="1143"/>
      <c r="F175" s="1151" t="s">
        <v>11</v>
      </c>
      <c r="G175" s="1151"/>
      <c r="H175" s="1151"/>
      <c r="I175" s="210"/>
      <c r="J175" s="14"/>
      <c r="K175" s="210"/>
      <c r="L175" s="15"/>
      <c r="M175" s="11"/>
      <c r="N175" s="11"/>
      <c r="O175" s="11"/>
      <c r="P175" s="11"/>
      <c r="Q175" s="314"/>
      <c r="R175" s="373"/>
      <c r="S175" s="332"/>
      <c r="T175" s="332"/>
      <c r="U175" s="332"/>
      <c r="V175" s="332"/>
      <c r="W175" s="332"/>
      <c r="X175" s="332"/>
      <c r="Y175" s="332"/>
    </row>
    <row r="176" spans="1:25" ht="15.75" x14ac:dyDescent="0.25">
      <c r="A176" s="1143" t="s">
        <v>363</v>
      </c>
      <c r="B176" s="1143"/>
      <c r="C176" s="1143"/>
      <c r="D176" s="1143"/>
      <c r="E176" s="1143"/>
      <c r="F176" s="1151" t="s">
        <v>194</v>
      </c>
      <c r="G176" s="1151"/>
      <c r="H176" s="1151"/>
      <c r="I176" s="210"/>
      <c r="J176" s="14"/>
      <c r="K176" s="210"/>
      <c r="L176" s="15"/>
      <c r="M176" s="1143"/>
      <c r="N176" s="1143"/>
      <c r="O176" s="1143"/>
      <c r="P176" s="1143"/>
      <c r="Q176" s="1143"/>
      <c r="R176" s="373"/>
      <c r="S176" s="332"/>
      <c r="T176" s="332"/>
      <c r="U176" s="332"/>
      <c r="V176" s="332"/>
      <c r="W176" s="332"/>
      <c r="X176" s="332"/>
      <c r="Y176" s="332"/>
    </row>
    <row r="177" spans="1:25" ht="15.75" customHeight="1" x14ac:dyDescent="0.25">
      <c r="A177" s="1143" t="s">
        <v>364</v>
      </c>
      <c r="B177" s="1143"/>
      <c r="C177" s="1143"/>
      <c r="D177" s="1143"/>
      <c r="E177" s="1143"/>
      <c r="F177" s="1151" t="s">
        <v>194</v>
      </c>
      <c r="G177" s="1151"/>
      <c r="H177" s="1151"/>
      <c r="I177" s="210"/>
      <c r="J177" s="14"/>
      <c r="K177" s="210"/>
      <c r="L177" s="15"/>
      <c r="M177" s="11"/>
      <c r="N177" s="11"/>
      <c r="O177" s="11"/>
      <c r="P177" s="11"/>
      <c r="Q177" s="314"/>
      <c r="R177" s="373"/>
      <c r="S177" s="332"/>
      <c r="T177" s="332"/>
      <c r="U177" s="332"/>
      <c r="V177" s="332"/>
      <c r="W177" s="332"/>
      <c r="X177" s="332"/>
      <c r="Y177" s="332"/>
    </row>
    <row r="178" spans="1:25" ht="15.75" x14ac:dyDescent="0.25">
      <c r="A178" s="1143" t="s">
        <v>365</v>
      </c>
      <c r="B178" s="1143"/>
      <c r="C178" s="1143"/>
      <c r="D178" s="1143"/>
      <c r="E178" s="1143"/>
      <c r="F178" s="1151" t="s">
        <v>194</v>
      </c>
      <c r="G178" s="1151"/>
      <c r="H178" s="1151"/>
      <c r="I178" s="210"/>
      <c r="J178" s="14"/>
      <c r="K178" s="210"/>
      <c r="L178" s="15"/>
      <c r="M178" s="11"/>
      <c r="N178" s="11"/>
      <c r="O178" s="1146" t="s">
        <v>265</v>
      </c>
      <c r="P178" s="11"/>
      <c r="Q178" s="314"/>
      <c r="R178" s="373"/>
      <c r="S178" s="332"/>
      <c r="T178" s="332"/>
      <c r="U178" s="332"/>
      <c r="V178" s="332"/>
      <c r="W178" s="332"/>
      <c r="X178" s="332"/>
      <c r="Y178" s="332"/>
    </row>
    <row r="179" spans="1:25" ht="15.75" x14ac:dyDescent="0.25">
      <c r="A179" s="1143" t="s">
        <v>366</v>
      </c>
      <c r="B179" s="1143"/>
      <c r="C179" s="1143"/>
      <c r="D179" s="1143"/>
      <c r="E179" s="1143"/>
      <c r="F179" s="1151" t="s">
        <v>195</v>
      </c>
      <c r="G179" s="1151"/>
      <c r="H179" s="1151"/>
      <c r="I179" s="210"/>
      <c r="J179" s="14"/>
      <c r="K179" s="210"/>
      <c r="L179" s="15"/>
      <c r="M179" s="11"/>
      <c r="N179" s="11"/>
      <c r="O179" s="1146"/>
      <c r="P179" s="11"/>
      <c r="Q179" s="314"/>
      <c r="R179" s="373"/>
      <c r="S179" s="332"/>
      <c r="T179" s="332"/>
      <c r="U179" s="332"/>
      <c r="V179" s="332"/>
      <c r="W179" s="332"/>
      <c r="X179" s="332"/>
      <c r="Y179" s="332"/>
    </row>
    <row r="180" spans="1:25" ht="15.75" x14ac:dyDescent="0.25">
      <c r="A180" s="1143" t="s">
        <v>372</v>
      </c>
      <c r="B180" s="1143"/>
      <c r="C180" s="1143"/>
      <c r="D180" s="1143"/>
      <c r="E180" s="1143"/>
      <c r="F180" s="1151" t="s">
        <v>195</v>
      </c>
      <c r="G180" s="1151"/>
      <c r="H180" s="1151"/>
      <c r="I180" s="210"/>
      <c r="J180" s="14"/>
      <c r="K180" s="209"/>
      <c r="L180" s="15"/>
      <c r="M180" s="11"/>
      <c r="N180" s="11"/>
      <c r="O180" s="1146"/>
      <c r="P180" s="11"/>
      <c r="Q180" s="314"/>
      <c r="R180" s="373"/>
      <c r="S180" s="332"/>
      <c r="T180" s="332"/>
      <c r="U180" s="332"/>
      <c r="V180" s="332"/>
      <c r="W180" s="332"/>
      <c r="X180" s="332"/>
      <c r="Y180" s="332"/>
    </row>
    <row r="181" spans="1:25" ht="15.75" x14ac:dyDescent="0.25">
      <c r="A181" s="8" t="s">
        <v>115</v>
      </c>
      <c r="B181" s="262"/>
      <c r="C181" s="262"/>
      <c r="D181" s="262"/>
      <c r="E181" s="262"/>
      <c r="F181" s="1151" t="s">
        <v>11</v>
      </c>
      <c r="G181" s="1151"/>
      <c r="H181" s="1151"/>
      <c r="I181" s="209"/>
      <c r="J181" s="14"/>
      <c r="K181" s="210"/>
      <c r="L181" s="15"/>
      <c r="M181" s="14" t="str">
        <f>IF(SUM(M174:M180)=0,"",SUM(M174:M180))</f>
        <v/>
      </c>
      <c r="N181" s="14"/>
      <c r="O181" s="1146"/>
      <c r="P181" s="11"/>
      <c r="Q181" s="314"/>
      <c r="R181" s="373"/>
      <c r="S181" s="332"/>
      <c r="T181" s="332"/>
      <c r="U181" s="332"/>
      <c r="V181" s="332"/>
      <c r="W181" s="332"/>
      <c r="X181" s="332"/>
      <c r="Y181" s="332"/>
    </row>
    <row r="182" spans="1:25" ht="15.75" x14ac:dyDescent="0.25">
      <c r="A182" s="1064" t="s">
        <v>118</v>
      </c>
      <c r="B182" s="1064"/>
      <c r="C182" s="1064"/>
      <c r="D182" s="1064"/>
      <c r="E182" s="1064"/>
      <c r="F182" s="1151" t="s">
        <v>12</v>
      </c>
      <c r="G182" s="1151"/>
      <c r="H182" s="1151"/>
      <c r="I182" s="319" t="str">
        <f>IF(SUM(I175:I181)=0,"",SUM(I175:I181))</f>
        <v/>
      </c>
      <c r="J182" s="14"/>
      <c r="K182" s="319" t="str">
        <f>IF(SUM(K175:K181)=0,"",SUM(K175:K181))</f>
        <v/>
      </c>
      <c r="L182" s="15"/>
      <c r="M182" s="11"/>
      <c r="N182" s="11"/>
      <c r="O182" s="1146"/>
      <c r="P182" s="11"/>
      <c r="Q182" s="314"/>
      <c r="R182" s="373"/>
      <c r="S182" s="332"/>
      <c r="T182" s="332"/>
      <c r="U182" s="332"/>
      <c r="V182" s="332"/>
      <c r="W182" s="332"/>
      <c r="X182" s="332"/>
      <c r="Y182" s="332"/>
    </row>
    <row r="183" spans="1:25" ht="15.75" x14ac:dyDescent="0.25">
      <c r="A183" s="1064" t="s">
        <v>88</v>
      </c>
      <c r="B183" s="1064"/>
      <c r="C183" s="1064"/>
      <c r="D183" s="1064"/>
      <c r="E183" s="1064"/>
      <c r="F183" s="1151" t="s">
        <v>13</v>
      </c>
      <c r="G183" s="1151"/>
      <c r="H183" s="1151"/>
      <c r="I183" s="320"/>
      <c r="J183" s="346"/>
      <c r="K183" s="320"/>
      <c r="L183" s="15"/>
      <c r="M183" s="21" t="s">
        <v>109</v>
      </c>
      <c r="N183" s="21"/>
      <c r="O183" s="1146"/>
      <c r="P183" s="9"/>
      <c r="Q183" s="21" t="s">
        <v>111</v>
      </c>
      <c r="R183" s="373"/>
      <c r="S183" s="332"/>
      <c r="T183" s="332"/>
      <c r="U183" s="332"/>
      <c r="V183" s="332"/>
      <c r="W183" s="332"/>
      <c r="X183" s="332"/>
      <c r="Y183" s="332"/>
    </row>
    <row r="184" spans="1:25" ht="16.5" thickBot="1" x14ac:dyDescent="0.3">
      <c r="A184" s="1064" t="s">
        <v>25</v>
      </c>
      <c r="B184" s="1064"/>
      <c r="C184" s="1064"/>
      <c r="D184" s="1064"/>
      <c r="E184" s="1064"/>
      <c r="F184" s="1151" t="s">
        <v>12</v>
      </c>
      <c r="G184" s="1151"/>
      <c r="H184" s="1151"/>
      <c r="I184" s="321" t="str">
        <f>IF(I182="","",I182*I183)</f>
        <v/>
      </c>
      <c r="J184" s="370"/>
      <c r="K184" s="321" t="str">
        <f>IF(K182="","",K182*K183)</f>
        <v/>
      </c>
      <c r="L184" s="15"/>
      <c r="M184" s="11" t="s">
        <v>110</v>
      </c>
      <c r="N184" s="11"/>
      <c r="O184" s="1147"/>
      <c r="P184" s="9"/>
      <c r="Q184" s="271" t="s">
        <v>68</v>
      </c>
      <c r="R184" s="373"/>
      <c r="S184" s="332"/>
      <c r="T184" s="332"/>
      <c r="U184" s="332"/>
      <c r="V184" s="332"/>
      <c r="W184" s="332"/>
      <c r="X184" s="332"/>
      <c r="Y184" s="332"/>
    </row>
    <row r="185" spans="1:25" ht="16.5" thickBot="1" x14ac:dyDescent="0.3">
      <c r="A185" s="1064" t="s">
        <v>1</v>
      </c>
      <c r="B185" s="1064"/>
      <c r="C185" s="1064"/>
      <c r="D185" s="1064"/>
      <c r="E185" s="1064"/>
      <c r="F185" s="1064"/>
      <c r="G185" s="1064"/>
      <c r="H185" s="262"/>
      <c r="I185" s="318" t="str">
        <f>IF(SUM(I171,I184)=0,"",(SUM(I171,I184)))</f>
        <v/>
      </c>
      <c r="J185" s="14"/>
      <c r="K185" s="318" t="str">
        <f>IF(SUM(K171,K184)=0,"",(SUM(K171,K184)))</f>
        <v/>
      </c>
      <c r="L185" s="15"/>
      <c r="M185" s="288" t="str">
        <f>IF(AND(K185="",I185=""),"",IF(I185="","",IF(I185&lt;K185,12,IF(K185="",12,24))))</f>
        <v/>
      </c>
      <c r="N185" s="9"/>
      <c r="O185" s="563"/>
      <c r="P185" s="11"/>
      <c r="Q185" s="293" t="str">
        <f>IF(M185="","",IF(O185="x","",IF(M185=12,I185/12,(I185+K185)/24)))</f>
        <v/>
      </c>
      <c r="R185" s="373"/>
      <c r="S185" s="332"/>
      <c r="T185" s="332"/>
      <c r="U185" s="332"/>
      <c r="V185" s="332"/>
      <c r="W185" s="332"/>
      <c r="X185" s="332"/>
      <c r="Y185" s="332"/>
    </row>
    <row r="186" spans="1:25" ht="16.5" thickTop="1" x14ac:dyDescent="0.25">
      <c r="A186" s="262" t="s">
        <v>405</v>
      </c>
      <c r="B186" s="262"/>
      <c r="C186" s="262"/>
      <c r="D186" s="262"/>
      <c r="E186" s="262"/>
      <c r="F186" s="262"/>
      <c r="G186" s="262"/>
      <c r="H186" s="262"/>
      <c r="I186" s="539" t="e">
        <f>SUM(I185-I164-I165)</f>
        <v>#VALUE!</v>
      </c>
      <c r="J186" s="14"/>
      <c r="K186" s="539" t="e">
        <f>SUM(K185-K164-K165)</f>
        <v>#VALUE!</v>
      </c>
      <c r="L186" s="15"/>
      <c r="M186" s="9"/>
      <c r="N186" s="11"/>
      <c r="O186" s="778"/>
      <c r="P186" s="11"/>
      <c r="Q186" s="540"/>
      <c r="R186" s="373"/>
      <c r="S186" s="332"/>
      <c r="T186" s="332"/>
      <c r="U186" s="332"/>
      <c r="V186" s="332"/>
      <c r="W186" s="332"/>
      <c r="X186" s="332"/>
      <c r="Y186" s="332"/>
    </row>
    <row r="187" spans="1:25" ht="15.75" x14ac:dyDescent="0.25">
      <c r="A187" s="8"/>
      <c r="B187" s="262"/>
      <c r="C187" s="262"/>
      <c r="D187" s="262"/>
      <c r="E187" s="262"/>
      <c r="F187" s="1159" t="s">
        <v>406</v>
      </c>
      <c r="G187" s="1159"/>
      <c r="H187" s="1159"/>
      <c r="I187" s="1159"/>
      <c r="J187" s="1159"/>
      <c r="K187" s="1159"/>
      <c r="L187" s="1159"/>
      <c r="M187" s="1159"/>
      <c r="N187" s="1159"/>
      <c r="O187" s="1159"/>
      <c r="P187" s="1159"/>
      <c r="Q187" s="1159"/>
      <c r="R187" s="373"/>
      <c r="S187" s="332"/>
      <c r="T187" s="332"/>
      <c r="U187" s="332"/>
      <c r="V187" s="332"/>
      <c r="W187" s="332"/>
      <c r="X187" s="332"/>
      <c r="Y187" s="332"/>
    </row>
    <row r="188" spans="1:25" ht="15.75" x14ac:dyDescent="0.25">
      <c r="A188" s="5" t="s">
        <v>34</v>
      </c>
      <c r="B188" s="1064" t="s">
        <v>74</v>
      </c>
      <c r="C188" s="1064"/>
      <c r="D188" s="1064"/>
      <c r="E188" s="1064"/>
      <c r="F188" s="1064"/>
      <c r="G188" s="1064"/>
      <c r="H188" s="1064"/>
      <c r="I188" s="312"/>
      <c r="J188" s="316"/>
      <c r="K188" s="312"/>
      <c r="L188" s="311"/>
      <c r="M188" s="287"/>
      <c r="N188" s="287"/>
      <c r="O188" s="287"/>
      <c r="P188" s="287"/>
      <c r="Q188" s="331"/>
      <c r="R188" s="373"/>
      <c r="S188" s="332"/>
      <c r="T188" s="332"/>
      <c r="U188" s="332"/>
      <c r="V188" s="332"/>
      <c r="W188" s="332"/>
      <c r="X188" s="332"/>
      <c r="Y188" s="332"/>
    </row>
    <row r="189" spans="1:25" ht="15.75" x14ac:dyDescent="0.25">
      <c r="A189" s="1065"/>
      <c r="B189" s="1065"/>
      <c r="C189" s="1065"/>
      <c r="D189" s="1065"/>
      <c r="E189" s="1065"/>
      <c r="F189" s="1065"/>
      <c r="G189" s="1065"/>
      <c r="H189" s="1065"/>
      <c r="I189" s="1065"/>
      <c r="J189" s="1065"/>
      <c r="K189" s="1065"/>
      <c r="L189" s="1065"/>
      <c r="M189" s="1065"/>
      <c r="N189" s="1065"/>
      <c r="O189" s="1065"/>
      <c r="P189" s="1065"/>
      <c r="Q189" s="1065"/>
      <c r="R189" s="373"/>
      <c r="S189" s="332"/>
      <c r="T189" s="332"/>
      <c r="U189" s="332"/>
      <c r="V189" s="332"/>
      <c r="W189" s="332"/>
      <c r="X189" s="332"/>
      <c r="Y189" s="332"/>
    </row>
    <row r="190" spans="1:25" ht="15.75" x14ac:dyDescent="0.25">
      <c r="A190" s="1065"/>
      <c r="B190" s="1065"/>
      <c r="C190" s="1065"/>
      <c r="D190" s="1065"/>
      <c r="E190" s="1065"/>
      <c r="F190" s="1065"/>
      <c r="G190" s="1065"/>
      <c r="H190" s="1065"/>
      <c r="I190" s="1065"/>
      <c r="J190" s="1065"/>
      <c r="K190" s="1065"/>
      <c r="L190" s="1065"/>
      <c r="M190" s="1065"/>
      <c r="N190" s="1065"/>
      <c r="O190" s="1065"/>
      <c r="P190" s="1065"/>
      <c r="Q190" s="1065"/>
      <c r="R190" s="289"/>
      <c r="S190" s="332"/>
      <c r="T190" s="494"/>
      <c r="U190" s="332"/>
      <c r="V190" s="332"/>
      <c r="W190" s="332"/>
      <c r="X190" s="332"/>
      <c r="Y190" s="332"/>
    </row>
    <row r="191" spans="1:25" ht="15.75" x14ac:dyDescent="0.25">
      <c r="A191" s="195"/>
      <c r="B191" s="195"/>
      <c r="C191" s="195"/>
      <c r="D191" s="195"/>
      <c r="E191" s="195"/>
      <c r="F191" s="195"/>
      <c r="G191" s="195"/>
      <c r="H191" s="195"/>
      <c r="I191" s="290"/>
      <c r="J191" s="290"/>
      <c r="K191" s="195"/>
      <c r="L191" s="195"/>
      <c r="M191" s="195"/>
      <c r="N191" s="195"/>
      <c r="O191" s="195"/>
      <c r="P191" s="195"/>
      <c r="Q191" s="443"/>
      <c r="R191" s="289"/>
      <c r="S191" s="332"/>
      <c r="T191" s="494"/>
      <c r="U191" s="332"/>
      <c r="V191" s="332"/>
      <c r="W191" s="332"/>
      <c r="X191" s="332"/>
      <c r="Y191" s="332"/>
    </row>
    <row r="192" spans="1:25" ht="27.75" x14ac:dyDescent="0.25">
      <c r="A192" s="330" t="s">
        <v>205</v>
      </c>
      <c r="B192" s="1154"/>
      <c r="C192" s="1154"/>
      <c r="D192" s="1154"/>
      <c r="E192" s="1154"/>
      <c r="F192" s="1154"/>
      <c r="G192" s="1154"/>
      <c r="H192" s="1154"/>
      <c r="I192" s="1154"/>
      <c r="J192" s="1154"/>
      <c r="K192" s="295"/>
      <c r="L192" s="295"/>
      <c r="M192" s="295"/>
      <c r="N192" s="295"/>
      <c r="O192" s="295"/>
      <c r="P192" s="295"/>
      <c r="Q192" s="295"/>
      <c r="R192" s="373"/>
      <c r="S192" s="332"/>
      <c r="T192" s="332"/>
      <c r="U192" s="332"/>
      <c r="V192" s="332"/>
      <c r="W192" s="332"/>
      <c r="X192" s="332"/>
      <c r="Y192" s="332"/>
    </row>
    <row r="193" spans="1:25" ht="27.75" x14ac:dyDescent="0.25">
      <c r="A193" s="330" t="s">
        <v>3</v>
      </c>
      <c r="B193" s="1155"/>
      <c r="C193" s="1155"/>
      <c r="D193" s="1155"/>
      <c r="E193" s="1155"/>
      <c r="F193" s="1155"/>
      <c r="G193" s="16"/>
      <c r="H193" s="296" t="s">
        <v>103</v>
      </c>
      <c r="I193" s="371">
        <f>Input!$C$9</f>
        <v>2023</v>
      </c>
      <c r="J193" s="296" t="s">
        <v>103</v>
      </c>
      <c r="K193" s="6">
        <f>I193-1</f>
        <v>2022</v>
      </c>
      <c r="L193" s="4"/>
      <c r="M193" s="174"/>
      <c r="N193" s="174"/>
      <c r="O193" s="175"/>
      <c r="P193" s="175"/>
      <c r="Q193" s="306"/>
      <c r="R193" s="374"/>
      <c r="S193" s="332"/>
      <c r="T193" s="332"/>
      <c r="U193" s="332"/>
      <c r="V193" s="332"/>
      <c r="W193" s="332"/>
      <c r="X193" s="332"/>
      <c r="Y193" s="332"/>
    </row>
    <row r="194" spans="1:25" ht="27.75" x14ac:dyDescent="0.25">
      <c r="A194" s="175"/>
      <c r="B194" s="175"/>
      <c r="C194" s="175"/>
      <c r="D194" s="175"/>
      <c r="E194" s="175"/>
      <c r="F194" s="175"/>
      <c r="G194" s="175"/>
      <c r="H194" s="4"/>
      <c r="I194" s="4"/>
      <c r="J194" s="4"/>
      <c r="K194" s="4"/>
      <c r="L194" s="4"/>
      <c r="M194" s="16" t="s">
        <v>331</v>
      </c>
      <c r="N194" s="175"/>
      <c r="O194" s="175"/>
      <c r="P194" s="175"/>
      <c r="Q194" s="16" t="s">
        <v>14</v>
      </c>
      <c r="R194" s="375"/>
      <c r="S194" s="332"/>
      <c r="T194" s="332"/>
      <c r="U194" s="332"/>
      <c r="V194" s="332"/>
      <c r="W194" s="332"/>
      <c r="X194" s="332"/>
      <c r="Y194" s="332"/>
    </row>
    <row r="195" spans="1:25" ht="16.5" customHeight="1" x14ac:dyDescent="0.25">
      <c r="A195" s="746" t="s">
        <v>404</v>
      </c>
      <c r="B195" s="175"/>
      <c r="C195" s="175"/>
      <c r="D195" s="175"/>
      <c r="E195" s="175"/>
      <c r="F195" s="175"/>
      <c r="G195" s="177" t="s">
        <v>9</v>
      </c>
      <c r="H195" s="4"/>
      <c r="I195" s="754"/>
      <c r="J195" s="4"/>
      <c r="K195" s="754"/>
      <c r="L195" s="4"/>
      <c r="M195" s="766" t="str">
        <f>IF(AND(K195= "",I195=""),"",IF(I195="","",IF(I195&lt;K195,12,IF(K195="",12,24))))</f>
        <v/>
      </c>
      <c r="N195" s="175"/>
      <c r="O195" s="175"/>
      <c r="P195" s="175"/>
      <c r="Q195" s="755" t="str">
        <f>IF(M195="","",IF(O218="x","",IF(M195=12,I195/12,(I195+K195)/24)))</f>
        <v/>
      </c>
      <c r="R195" s="375"/>
      <c r="S195" s="517"/>
      <c r="T195" s="495"/>
      <c r="U195" s="332"/>
      <c r="V195" s="332"/>
      <c r="W195" s="332"/>
      <c r="X195" s="332"/>
      <c r="Y195" s="332"/>
    </row>
    <row r="196" spans="1:25" x14ac:dyDescent="0.25">
      <c r="A196" s="1143" t="s">
        <v>314</v>
      </c>
      <c r="B196" s="1143"/>
      <c r="C196" s="1143"/>
      <c r="D196" s="1143"/>
      <c r="E196" s="1143"/>
      <c r="F196" s="1151" t="s">
        <v>9</v>
      </c>
      <c r="G196" s="1151"/>
      <c r="H196" s="1151"/>
      <c r="I196" s="209"/>
      <c r="J196" s="308"/>
      <c r="K196" s="209"/>
      <c r="L196" s="279"/>
      <c r="M196" s="753" t="str">
        <f>IF(AND(K196="",I196=""),"",IF(I196="","",IF(I196&lt;K196,12,IF(K196="",12,24))))</f>
        <v/>
      </c>
      <c r="N196" s="9"/>
      <c r="O196" s="9"/>
      <c r="P196" s="9"/>
      <c r="Q196" s="756" t="str">
        <f>IF(M196="","",IF(O218="x","",IF(M196=12,I196/12,(I196+K196)/24)))</f>
        <v/>
      </c>
      <c r="R196" s="375"/>
      <c r="S196" s="332"/>
      <c r="T196" s="495"/>
      <c r="U196" s="332"/>
      <c r="V196" s="332"/>
      <c r="W196" s="332"/>
      <c r="X196" s="332"/>
      <c r="Y196" s="332"/>
    </row>
    <row r="197" spans="1:25" x14ac:dyDescent="0.25">
      <c r="A197" s="1143" t="s">
        <v>345</v>
      </c>
      <c r="B197" s="1143"/>
      <c r="C197" s="1143"/>
      <c r="D197" s="261"/>
      <c r="E197" s="261"/>
      <c r="F197" s="1151" t="s">
        <v>11</v>
      </c>
      <c r="G197" s="1151"/>
      <c r="H197" s="1151"/>
      <c r="I197" s="210"/>
      <c r="J197" s="308"/>
      <c r="K197" s="210"/>
      <c r="L197" s="279"/>
      <c r="M197" s="9"/>
      <c r="N197" s="9"/>
      <c r="O197" s="9"/>
      <c r="P197" s="9"/>
      <c r="Q197" s="314"/>
      <c r="R197" s="375"/>
      <c r="S197" s="332"/>
      <c r="T197" s="495"/>
      <c r="U197" s="332"/>
      <c r="V197" s="332"/>
      <c r="W197" s="332"/>
      <c r="X197" s="332"/>
      <c r="Y197" s="332"/>
    </row>
    <row r="198" spans="1:25" ht="15.75" x14ac:dyDescent="0.25">
      <c r="A198" s="1143" t="s">
        <v>319</v>
      </c>
      <c r="B198" s="1143"/>
      <c r="C198" s="1143"/>
      <c r="D198" s="261"/>
      <c r="E198" s="261"/>
      <c r="F198" s="1151" t="s">
        <v>11</v>
      </c>
      <c r="G198" s="1151"/>
      <c r="H198" s="1151"/>
      <c r="I198" s="210"/>
      <c r="J198" s="308"/>
      <c r="K198" s="210"/>
      <c r="L198" s="279"/>
      <c r="M198" s="9"/>
      <c r="N198" s="9"/>
      <c r="O198" s="9"/>
      <c r="P198" s="9"/>
      <c r="Q198" s="314"/>
      <c r="R198" s="376"/>
      <c r="S198" s="332"/>
      <c r="T198" s="495"/>
      <c r="U198" s="332"/>
      <c r="V198" s="332"/>
      <c r="W198" s="332"/>
      <c r="X198" s="332"/>
      <c r="Y198" s="332"/>
    </row>
    <row r="199" spans="1:25" ht="15.75" x14ac:dyDescent="0.25">
      <c r="A199" s="1143" t="s">
        <v>360</v>
      </c>
      <c r="B199" s="1143"/>
      <c r="C199" s="1143"/>
      <c r="D199" s="1143"/>
      <c r="E199" s="1143"/>
      <c r="F199" s="1151" t="s">
        <v>194</v>
      </c>
      <c r="G199" s="1151"/>
      <c r="H199" s="1151"/>
      <c r="I199" s="210"/>
      <c r="J199" s="308"/>
      <c r="K199" s="210"/>
      <c r="L199" s="279"/>
      <c r="M199" s="9"/>
      <c r="N199" s="9"/>
      <c r="O199" s="9"/>
      <c r="P199" s="9"/>
      <c r="Q199" s="314"/>
      <c r="R199" s="373"/>
      <c r="S199" s="332"/>
      <c r="T199" s="332"/>
      <c r="U199" s="332"/>
      <c r="V199" s="332"/>
      <c r="W199" s="332"/>
      <c r="X199" s="332"/>
      <c r="Y199" s="332"/>
    </row>
    <row r="200" spans="1:25" ht="15.75" x14ac:dyDescent="0.25">
      <c r="A200" s="1143" t="s">
        <v>361</v>
      </c>
      <c r="B200" s="1143"/>
      <c r="C200" s="1143"/>
      <c r="D200" s="1143"/>
      <c r="E200" s="1143"/>
      <c r="F200" s="1151" t="s">
        <v>194</v>
      </c>
      <c r="G200" s="1151"/>
      <c r="H200" s="1151"/>
      <c r="I200" s="210"/>
      <c r="J200" s="308"/>
      <c r="K200" s="210"/>
      <c r="L200" s="279"/>
      <c r="M200" s="177"/>
      <c r="N200" s="177"/>
      <c r="O200" s="9"/>
      <c r="P200" s="9"/>
      <c r="Q200" s="177"/>
      <c r="R200" s="376"/>
      <c r="S200" s="332"/>
      <c r="T200" s="496"/>
      <c r="U200" s="497"/>
      <c r="V200" s="332"/>
      <c r="W200" s="332"/>
      <c r="X200" s="332"/>
      <c r="Y200" s="332"/>
    </row>
    <row r="201" spans="1:25" ht="15.75" x14ac:dyDescent="0.25">
      <c r="A201" s="1143" t="s">
        <v>115</v>
      </c>
      <c r="B201" s="1143"/>
      <c r="C201" s="1143"/>
      <c r="D201" s="1143"/>
      <c r="E201" s="1143"/>
      <c r="F201" s="1151" t="s">
        <v>11</v>
      </c>
      <c r="G201" s="1151"/>
      <c r="H201" s="1151"/>
      <c r="I201" s="210"/>
      <c r="J201" s="308"/>
      <c r="K201" s="210"/>
      <c r="L201" s="279"/>
      <c r="M201" s="9"/>
      <c r="N201" s="9"/>
      <c r="O201" s="9"/>
      <c r="P201" s="9"/>
      <c r="Q201" s="271"/>
      <c r="R201" s="373"/>
      <c r="S201" s="332"/>
      <c r="T201" s="332"/>
      <c r="U201" s="332"/>
      <c r="V201" s="332"/>
      <c r="W201" s="332"/>
      <c r="X201" s="332"/>
      <c r="Y201" s="332"/>
    </row>
    <row r="202" spans="1:25" ht="16.5" thickBot="1" x14ac:dyDescent="0.3">
      <c r="A202" s="8"/>
      <c r="B202" s="1064" t="s">
        <v>114</v>
      </c>
      <c r="C202" s="1064"/>
      <c r="D202" s="1064"/>
      <c r="E202" s="1064"/>
      <c r="F202" s="1064"/>
      <c r="G202" s="1064"/>
      <c r="H202" s="262"/>
      <c r="I202" s="318" t="str">
        <f>IF(SUM(I196:I201)=0,"",SUM(I196:I201))</f>
        <v/>
      </c>
      <c r="J202" s="14"/>
      <c r="K202" s="318" t="str">
        <f>IF(SUM(K196:K201)=0,"",SUM(K196:K201))</f>
        <v/>
      </c>
      <c r="L202" s="15"/>
      <c r="M202" s="11"/>
      <c r="N202" s="11"/>
      <c r="O202" s="11"/>
      <c r="P202" s="11"/>
      <c r="Q202" s="314"/>
      <c r="R202" s="373"/>
      <c r="S202" s="332"/>
      <c r="T202" s="332"/>
      <c r="U202" s="332"/>
      <c r="V202" s="332"/>
      <c r="W202" s="332"/>
      <c r="X202" s="332"/>
      <c r="Y202" s="332"/>
    </row>
    <row r="203" spans="1:25" ht="15" customHeight="1" thickTop="1" x14ac:dyDescent="0.25">
      <c r="A203" s="1143" t="s">
        <v>277</v>
      </c>
      <c r="B203" s="1143"/>
      <c r="C203" s="1143"/>
      <c r="D203" s="1143"/>
      <c r="E203" s="1143"/>
      <c r="F203" s="1143"/>
      <c r="G203" s="1143"/>
      <c r="H203" s="1143"/>
      <c r="I203" s="1143"/>
      <c r="J203" s="1143"/>
      <c r="K203" s="1143"/>
      <c r="L203" s="15"/>
      <c r="M203" s="11"/>
      <c r="N203" s="11"/>
      <c r="O203" s="11"/>
      <c r="P203" s="11"/>
      <c r="Q203" s="314"/>
      <c r="R203" s="317"/>
      <c r="S203" s="332"/>
      <c r="T203" s="332"/>
      <c r="U203" s="332"/>
      <c r="V203" s="332"/>
      <c r="W203" s="332"/>
      <c r="X203" s="332"/>
      <c r="Y203" s="332"/>
    </row>
    <row r="204" spans="1:25" x14ac:dyDescent="0.25">
      <c r="A204" s="1160" t="s">
        <v>87</v>
      </c>
      <c r="B204" s="1160"/>
      <c r="C204" s="274"/>
      <c r="D204" s="1160"/>
      <c r="E204" s="1160"/>
      <c r="F204" s="1160"/>
      <c r="G204" s="1160"/>
      <c r="H204" s="1160" t="s">
        <v>137</v>
      </c>
      <c r="I204" s="1160"/>
      <c r="J204" s="1160"/>
      <c r="K204" s="1160"/>
      <c r="L204" s="274"/>
      <c r="M204" s="1160" t="s">
        <v>116</v>
      </c>
      <c r="N204" s="1160"/>
      <c r="O204" s="1160"/>
      <c r="P204" s="1160"/>
      <c r="Q204" s="1160"/>
      <c r="R204" s="317"/>
      <c r="S204" s="332"/>
      <c r="T204" s="332"/>
      <c r="U204" s="332"/>
      <c r="V204" s="332"/>
      <c r="W204" s="332"/>
      <c r="X204" s="332"/>
      <c r="Y204" s="332"/>
    </row>
    <row r="205" spans="1:25" ht="15.75" x14ac:dyDescent="0.25">
      <c r="A205" s="1160"/>
      <c r="B205" s="1160"/>
      <c r="C205" s="315"/>
      <c r="D205" s="1160"/>
      <c r="E205" s="1160"/>
      <c r="F205" s="1160"/>
      <c r="G205" s="1160"/>
      <c r="H205" s="1160"/>
      <c r="I205" s="1160"/>
      <c r="J205" s="1160"/>
      <c r="K205" s="1160"/>
      <c r="L205" s="274"/>
      <c r="M205" s="1160"/>
      <c r="N205" s="1160"/>
      <c r="O205" s="1160"/>
      <c r="P205" s="1160"/>
      <c r="Q205" s="1160"/>
      <c r="R205" s="373"/>
      <c r="S205" s="332"/>
      <c r="T205" s="332"/>
      <c r="U205" s="332"/>
      <c r="V205" s="332"/>
      <c r="W205" s="332"/>
      <c r="X205" s="332"/>
      <c r="Y205" s="332"/>
    </row>
    <row r="206" spans="1:25" ht="15.75" x14ac:dyDescent="0.25">
      <c r="A206" s="1143" t="s">
        <v>362</v>
      </c>
      <c r="B206" s="1143"/>
      <c r="C206" s="1143"/>
      <c r="D206" s="1143"/>
      <c r="E206" s="1143"/>
      <c r="F206" s="1151" t="s">
        <v>11</v>
      </c>
      <c r="G206" s="1151"/>
      <c r="H206" s="1151"/>
      <c r="I206" s="210"/>
      <c r="J206" s="14"/>
      <c r="K206" s="210"/>
      <c r="L206" s="15"/>
      <c r="M206" s="11"/>
      <c r="N206" s="11"/>
      <c r="O206" s="11"/>
      <c r="P206" s="11"/>
      <c r="Q206" s="314"/>
      <c r="R206" s="373"/>
      <c r="S206" s="332"/>
      <c r="T206" s="332"/>
      <c r="U206" s="332"/>
      <c r="V206" s="332"/>
      <c r="W206" s="332"/>
      <c r="X206" s="332"/>
      <c r="Y206" s="332"/>
    </row>
    <row r="207" spans="1:25" ht="15.75" x14ac:dyDescent="0.25">
      <c r="A207" s="1143" t="s">
        <v>363</v>
      </c>
      <c r="B207" s="1143"/>
      <c r="C207" s="1143"/>
      <c r="D207" s="1143"/>
      <c r="E207" s="1143"/>
      <c r="F207" s="1151" t="s">
        <v>194</v>
      </c>
      <c r="G207" s="1151"/>
      <c r="H207" s="1151"/>
      <c r="I207" s="210"/>
      <c r="J207" s="14"/>
      <c r="K207" s="210"/>
      <c r="L207" s="15"/>
      <c r="M207" s="1143"/>
      <c r="N207" s="1143"/>
      <c r="O207" s="1143"/>
      <c r="P207" s="1143"/>
      <c r="Q207" s="1143"/>
      <c r="R207" s="373"/>
      <c r="S207" s="332"/>
      <c r="T207" s="332"/>
      <c r="U207" s="332"/>
      <c r="V207" s="332"/>
      <c r="W207" s="332"/>
      <c r="X207" s="332"/>
      <c r="Y207" s="332"/>
    </row>
    <row r="208" spans="1:25" ht="15.75" customHeight="1" x14ac:dyDescent="0.25">
      <c r="A208" s="1143" t="s">
        <v>364</v>
      </c>
      <c r="B208" s="1143"/>
      <c r="C208" s="1143"/>
      <c r="D208" s="1143"/>
      <c r="E208" s="1143"/>
      <c r="F208" s="1151" t="s">
        <v>194</v>
      </c>
      <c r="G208" s="1151"/>
      <c r="H208" s="1151"/>
      <c r="I208" s="210"/>
      <c r="J208" s="14"/>
      <c r="K208" s="210"/>
      <c r="L208" s="15"/>
      <c r="M208" s="11"/>
      <c r="N208" s="11"/>
      <c r="O208" s="11"/>
      <c r="P208" s="11"/>
      <c r="Q208" s="314"/>
      <c r="R208" s="373"/>
      <c r="S208" s="332"/>
      <c r="T208" s="332"/>
      <c r="U208" s="332"/>
      <c r="V208" s="332"/>
      <c r="W208" s="332"/>
      <c r="X208" s="332"/>
      <c r="Y208" s="332"/>
    </row>
    <row r="209" spans="1:25" ht="15.75" x14ac:dyDescent="0.25">
      <c r="A209" s="1143" t="s">
        <v>365</v>
      </c>
      <c r="B209" s="1143"/>
      <c r="C209" s="1143"/>
      <c r="D209" s="1143"/>
      <c r="E209" s="1143"/>
      <c r="F209" s="1151" t="s">
        <v>194</v>
      </c>
      <c r="G209" s="1151"/>
      <c r="H209" s="1151"/>
      <c r="I209" s="210"/>
      <c r="J209" s="14"/>
      <c r="K209" s="210"/>
      <c r="L209" s="15"/>
      <c r="M209" s="11"/>
      <c r="N209" s="11"/>
      <c r="O209" s="1146" t="s">
        <v>265</v>
      </c>
      <c r="P209" s="11"/>
      <c r="Q209" s="314"/>
      <c r="R209" s="373"/>
      <c r="S209" s="332"/>
      <c r="T209" s="332"/>
      <c r="U209" s="332"/>
      <c r="V209" s="332"/>
      <c r="W209" s="332"/>
      <c r="X209" s="332"/>
      <c r="Y209" s="332"/>
    </row>
    <row r="210" spans="1:25" ht="15.75" x14ac:dyDescent="0.25">
      <c r="A210" s="1143" t="s">
        <v>366</v>
      </c>
      <c r="B210" s="1143"/>
      <c r="C210" s="1143"/>
      <c r="D210" s="1143"/>
      <c r="E210" s="1143"/>
      <c r="F210" s="1151" t="s">
        <v>195</v>
      </c>
      <c r="G210" s="1151"/>
      <c r="H210" s="1151"/>
      <c r="I210" s="210"/>
      <c r="J210" s="14"/>
      <c r="K210" s="210"/>
      <c r="L210" s="15"/>
      <c r="M210" s="11"/>
      <c r="N210" s="11"/>
      <c r="O210" s="1146"/>
      <c r="P210" s="11"/>
      <c r="Q210" s="314"/>
      <c r="R210" s="373"/>
      <c r="S210" s="332"/>
      <c r="T210" s="332"/>
      <c r="U210" s="332"/>
      <c r="V210" s="332"/>
      <c r="W210" s="332"/>
      <c r="X210" s="332"/>
      <c r="Y210" s="332"/>
    </row>
    <row r="211" spans="1:25" ht="15.75" x14ac:dyDescent="0.25">
      <c r="A211" s="1143" t="s">
        <v>372</v>
      </c>
      <c r="B211" s="1143"/>
      <c r="C211" s="1143"/>
      <c r="D211" s="1143"/>
      <c r="E211" s="1143"/>
      <c r="F211" s="1151" t="s">
        <v>195</v>
      </c>
      <c r="G211" s="1151"/>
      <c r="H211" s="1151"/>
      <c r="I211" s="210"/>
      <c r="J211" s="14"/>
      <c r="K211" s="209"/>
      <c r="L211" s="15"/>
      <c r="M211" s="11"/>
      <c r="N211" s="11"/>
      <c r="O211" s="1146"/>
      <c r="P211" s="11"/>
      <c r="Q211" s="314"/>
      <c r="R211" s="373"/>
      <c r="S211" s="332"/>
      <c r="T211" s="332"/>
      <c r="U211" s="332"/>
      <c r="V211" s="332"/>
      <c r="W211" s="332"/>
      <c r="X211" s="332"/>
      <c r="Y211" s="332"/>
    </row>
    <row r="212" spans="1:25" ht="15.75" x14ac:dyDescent="0.25">
      <c r="A212" s="8" t="s">
        <v>115</v>
      </c>
      <c r="B212" s="262"/>
      <c r="C212" s="262"/>
      <c r="D212" s="262"/>
      <c r="E212" s="262"/>
      <c r="F212" s="1151" t="s">
        <v>11</v>
      </c>
      <c r="G212" s="1151"/>
      <c r="H212" s="1151"/>
      <c r="I212" s="209"/>
      <c r="J212" s="14"/>
      <c r="K212" s="210"/>
      <c r="L212" s="15"/>
      <c r="M212" s="14" t="str">
        <f>IF(SUM(M205:M211)=0,"",SUM(M205:M211))</f>
        <v/>
      </c>
      <c r="N212" s="14"/>
      <c r="O212" s="1146"/>
      <c r="P212" s="11"/>
      <c r="Q212" s="314"/>
      <c r="R212" s="373"/>
      <c r="S212" s="332"/>
      <c r="T212" s="332"/>
      <c r="U212" s="332"/>
      <c r="V212" s="332"/>
      <c r="W212" s="332"/>
      <c r="X212" s="332"/>
      <c r="Y212" s="332"/>
    </row>
    <row r="213" spans="1:25" ht="15.75" x14ac:dyDescent="0.25">
      <c r="A213" s="1064" t="s">
        <v>118</v>
      </c>
      <c r="B213" s="1064"/>
      <c r="C213" s="1064"/>
      <c r="D213" s="1064"/>
      <c r="E213" s="1064"/>
      <c r="F213" s="1151" t="s">
        <v>12</v>
      </c>
      <c r="G213" s="1151"/>
      <c r="H213" s="1151"/>
      <c r="I213" s="319" t="str">
        <f>IF(SUM(I206:I212)=0,"",SUM(I206:I212))</f>
        <v/>
      </c>
      <c r="J213" s="14"/>
      <c r="K213" s="319" t="str">
        <f>IF(SUM(K206:K212)=0,"",SUM(K206:K212))</f>
        <v/>
      </c>
      <c r="L213" s="15"/>
      <c r="M213" s="11"/>
      <c r="N213" s="11"/>
      <c r="O213" s="1146"/>
      <c r="P213" s="11"/>
      <c r="Q213" s="314"/>
      <c r="R213" s="373"/>
      <c r="S213" s="332"/>
      <c r="T213" s="332"/>
      <c r="U213" s="332"/>
      <c r="V213" s="332"/>
      <c r="W213" s="332"/>
      <c r="X213" s="332"/>
      <c r="Y213" s="332"/>
    </row>
    <row r="214" spans="1:25" ht="15.75" x14ac:dyDescent="0.25">
      <c r="A214" s="1064" t="s">
        <v>88</v>
      </c>
      <c r="B214" s="1064"/>
      <c r="C214" s="1064"/>
      <c r="D214" s="1064"/>
      <c r="E214" s="1064"/>
      <c r="F214" s="1151" t="s">
        <v>13</v>
      </c>
      <c r="G214" s="1151"/>
      <c r="H214" s="1151"/>
      <c r="I214" s="320"/>
      <c r="J214" s="346"/>
      <c r="K214" s="320"/>
      <c r="L214" s="15"/>
      <c r="M214" s="21" t="s">
        <v>109</v>
      </c>
      <c r="N214" s="21"/>
      <c r="O214" s="1146"/>
      <c r="P214" s="9"/>
      <c r="Q214" s="21" t="s">
        <v>111</v>
      </c>
      <c r="R214" s="373"/>
      <c r="S214" s="332"/>
      <c r="T214" s="332"/>
      <c r="U214" s="332"/>
      <c r="V214" s="332"/>
      <c r="W214" s="332"/>
      <c r="X214" s="332"/>
      <c r="Y214" s="332"/>
    </row>
    <row r="215" spans="1:25" ht="16.5" thickBot="1" x14ac:dyDescent="0.3">
      <c r="A215" s="1064" t="s">
        <v>25</v>
      </c>
      <c r="B215" s="1064"/>
      <c r="C215" s="1064"/>
      <c r="D215" s="1064"/>
      <c r="E215" s="1064"/>
      <c r="F215" s="1151" t="s">
        <v>12</v>
      </c>
      <c r="G215" s="1151"/>
      <c r="H215" s="1151"/>
      <c r="I215" s="321" t="str">
        <f>IF(I213="","",I213*I214)</f>
        <v/>
      </c>
      <c r="J215" s="370"/>
      <c r="K215" s="321" t="str">
        <f>IF(K213="","",K213*K214)</f>
        <v/>
      </c>
      <c r="L215" s="15"/>
      <c r="M215" s="11" t="s">
        <v>110</v>
      </c>
      <c r="N215" s="11"/>
      <c r="O215" s="1147"/>
      <c r="P215" s="9"/>
      <c r="Q215" s="271" t="s">
        <v>68</v>
      </c>
      <c r="R215" s="373"/>
      <c r="S215" s="332"/>
      <c r="T215" s="332"/>
      <c r="U215" s="332"/>
      <c r="V215" s="332"/>
      <c r="W215" s="332"/>
      <c r="X215" s="332"/>
      <c r="Y215" s="332"/>
    </row>
    <row r="216" spans="1:25" ht="16.5" thickBot="1" x14ac:dyDescent="0.3">
      <c r="A216" s="1064" t="s">
        <v>1</v>
      </c>
      <c r="B216" s="1064"/>
      <c r="C216" s="1064"/>
      <c r="D216" s="1064"/>
      <c r="E216" s="1064"/>
      <c r="F216" s="1064"/>
      <c r="G216" s="1064"/>
      <c r="H216" s="262"/>
      <c r="I216" s="318" t="str">
        <f>IF(SUM(I202,I215)=0,"",(SUM(I202,I215)))</f>
        <v/>
      </c>
      <c r="J216" s="14"/>
      <c r="K216" s="318" t="str">
        <f>IF(SUM(K202,K215)=0,"",(SUM(K202,K215)))</f>
        <v/>
      </c>
      <c r="L216" s="15"/>
      <c r="M216" s="288" t="str">
        <f>IF(AND(K216="",I216=""),"",IF(I216="","",IF(I216&lt;K216,12,IF(K216="",12,24))))</f>
        <v/>
      </c>
      <c r="N216" s="9"/>
      <c r="O216" s="563"/>
      <c r="P216" s="11"/>
      <c r="Q216" s="293" t="str">
        <f>IF(M216="","",IF(O216="x","",IF(M216=12,I216/12,(I216+K216)/24)))</f>
        <v/>
      </c>
      <c r="R216" s="373"/>
      <c r="S216" s="332"/>
      <c r="T216" s="332"/>
      <c r="U216" s="332"/>
      <c r="V216" s="332"/>
      <c r="W216" s="332"/>
      <c r="X216" s="332"/>
      <c r="Y216" s="332"/>
    </row>
    <row r="217" spans="1:25" ht="16.5" thickTop="1" x14ac:dyDescent="0.25">
      <c r="A217" s="262" t="s">
        <v>405</v>
      </c>
      <c r="B217" s="262"/>
      <c r="C217" s="262"/>
      <c r="D217" s="262"/>
      <c r="E217" s="262"/>
      <c r="F217" s="262"/>
      <c r="G217" s="262"/>
      <c r="H217" s="262"/>
      <c r="I217" s="539" t="e">
        <f>SUM(I216-I195-I196)</f>
        <v>#VALUE!</v>
      </c>
      <c r="J217" s="14"/>
      <c r="K217" s="539" t="e">
        <f>SUM(K216-K195-K196)</f>
        <v>#VALUE!</v>
      </c>
      <c r="L217" s="15"/>
      <c r="M217" s="9"/>
      <c r="N217" s="11"/>
      <c r="O217" s="778"/>
      <c r="P217" s="11"/>
      <c r="Q217" s="540"/>
      <c r="R217" s="373"/>
      <c r="S217" s="332"/>
      <c r="T217" s="332"/>
      <c r="U217" s="332"/>
      <c r="V217" s="332"/>
      <c r="W217" s="332"/>
      <c r="X217" s="332"/>
      <c r="Y217" s="332"/>
    </row>
    <row r="218" spans="1:25" ht="15.75" x14ac:dyDescent="0.25">
      <c r="A218" s="8"/>
      <c r="B218" s="262"/>
      <c r="C218" s="262"/>
      <c r="D218" s="262"/>
      <c r="E218" s="262"/>
      <c r="F218" s="1159" t="s">
        <v>406</v>
      </c>
      <c r="G218" s="1159"/>
      <c r="H218" s="1159"/>
      <c r="I218" s="1159"/>
      <c r="J218" s="1159"/>
      <c r="K218" s="1159"/>
      <c r="L218" s="1159"/>
      <c r="M218" s="1159"/>
      <c r="N218" s="1159"/>
      <c r="O218" s="1159"/>
      <c r="P218" s="1159"/>
      <c r="Q218" s="1159"/>
      <c r="R218" s="373"/>
      <c r="S218" s="332"/>
      <c r="T218" s="332"/>
      <c r="U218" s="332"/>
      <c r="V218" s="332"/>
      <c r="W218" s="332"/>
      <c r="X218" s="332"/>
      <c r="Y218" s="332"/>
    </row>
    <row r="219" spans="1:25" ht="15.75" x14ac:dyDescent="0.25">
      <c r="A219" s="5" t="s">
        <v>34</v>
      </c>
      <c r="B219" s="1064" t="s">
        <v>74</v>
      </c>
      <c r="C219" s="1064"/>
      <c r="D219" s="1064"/>
      <c r="E219" s="1064"/>
      <c r="F219" s="1064"/>
      <c r="G219" s="1064"/>
      <c r="H219" s="1064"/>
      <c r="I219" s="312"/>
      <c r="J219" s="316"/>
      <c r="K219" s="312"/>
      <c r="L219" s="311"/>
      <c r="M219" s="287"/>
      <c r="N219" s="287"/>
      <c r="O219" s="287"/>
      <c r="P219" s="287"/>
      <c r="Q219" s="331"/>
      <c r="R219" s="373"/>
      <c r="S219" s="332"/>
      <c r="T219" s="332"/>
      <c r="U219" s="332"/>
      <c r="V219" s="332"/>
      <c r="W219" s="332"/>
      <c r="X219" s="332"/>
      <c r="Y219" s="332"/>
    </row>
    <row r="220" spans="1:25" ht="15.75" x14ac:dyDescent="0.25">
      <c r="A220" s="1065"/>
      <c r="B220" s="1065"/>
      <c r="C220" s="1065"/>
      <c r="D220" s="1065"/>
      <c r="E220" s="1065"/>
      <c r="F220" s="1065"/>
      <c r="G220" s="1065"/>
      <c r="H220" s="1065"/>
      <c r="I220" s="1065"/>
      <c r="J220" s="1065"/>
      <c r="K220" s="1065"/>
      <c r="L220" s="1065"/>
      <c r="M220" s="1065"/>
      <c r="N220" s="1065"/>
      <c r="O220" s="1065"/>
      <c r="P220" s="1065"/>
      <c r="Q220" s="1065"/>
      <c r="R220" s="373"/>
      <c r="S220" s="332"/>
      <c r="T220" s="332"/>
      <c r="U220" s="332"/>
      <c r="V220" s="332"/>
      <c r="W220" s="332"/>
      <c r="X220" s="332"/>
      <c r="Y220" s="332"/>
    </row>
    <row r="221" spans="1:25" ht="15.75" x14ac:dyDescent="0.25">
      <c r="A221" s="1065"/>
      <c r="B221" s="1065"/>
      <c r="C221" s="1065"/>
      <c r="D221" s="1065"/>
      <c r="E221" s="1065"/>
      <c r="F221" s="1065"/>
      <c r="G221" s="1065"/>
      <c r="H221" s="1065"/>
      <c r="I221" s="1065"/>
      <c r="J221" s="1065"/>
      <c r="K221" s="1065"/>
      <c r="L221" s="1065"/>
      <c r="M221" s="1065"/>
      <c r="N221" s="1065"/>
      <c r="O221" s="1065"/>
      <c r="P221" s="1065"/>
      <c r="Q221" s="1065"/>
      <c r="R221" s="289"/>
      <c r="S221" s="332"/>
      <c r="T221" s="494"/>
      <c r="U221" s="332"/>
      <c r="V221" s="332"/>
      <c r="W221" s="332"/>
      <c r="X221" s="332"/>
      <c r="Y221" s="332"/>
    </row>
    <row r="222" spans="1:25" ht="15.75" x14ac:dyDescent="0.25">
      <c r="A222" s="195"/>
      <c r="B222" s="195"/>
      <c r="C222" s="195"/>
      <c r="D222" s="195"/>
      <c r="E222" s="195"/>
      <c r="F222" s="195"/>
      <c r="G222" s="195"/>
      <c r="H222" s="195"/>
      <c r="I222" s="290"/>
      <c r="J222" s="290"/>
      <c r="K222" s="195"/>
      <c r="L222" s="195"/>
      <c r="M222" s="195"/>
      <c r="N222" s="195"/>
      <c r="O222" s="195"/>
      <c r="P222" s="195"/>
      <c r="Q222" s="443"/>
      <c r="R222" s="289"/>
      <c r="S222" s="332"/>
      <c r="T222" s="494"/>
      <c r="U222" s="332"/>
      <c r="V222" s="332"/>
      <c r="W222" s="332"/>
      <c r="X222" s="332"/>
      <c r="Y222" s="332"/>
    </row>
    <row r="223" spans="1:25" ht="27.75" x14ac:dyDescent="0.25">
      <c r="A223" s="330" t="s">
        <v>205</v>
      </c>
      <c r="B223" s="1154"/>
      <c r="C223" s="1154"/>
      <c r="D223" s="1154"/>
      <c r="E223" s="1154"/>
      <c r="F223" s="1154"/>
      <c r="G223" s="1154"/>
      <c r="H223" s="1154"/>
      <c r="I223" s="1154"/>
      <c r="J223" s="1154"/>
      <c r="K223" s="295"/>
      <c r="L223" s="295"/>
      <c r="M223" s="295"/>
      <c r="N223" s="295"/>
      <c r="O223" s="295"/>
      <c r="P223" s="295"/>
      <c r="Q223" s="295"/>
      <c r="R223" s="373"/>
      <c r="S223" s="332"/>
      <c r="T223" s="332"/>
      <c r="U223" s="332"/>
      <c r="V223" s="332"/>
      <c r="W223" s="332"/>
      <c r="X223" s="332"/>
      <c r="Y223" s="332"/>
    </row>
    <row r="224" spans="1:25" ht="27.75" x14ac:dyDescent="0.25">
      <c r="A224" s="330" t="s">
        <v>3</v>
      </c>
      <c r="B224" s="1155"/>
      <c r="C224" s="1155"/>
      <c r="D224" s="1155"/>
      <c r="E224" s="1155"/>
      <c r="F224" s="1155"/>
      <c r="G224" s="16"/>
      <c r="H224" s="296" t="s">
        <v>103</v>
      </c>
      <c r="I224" s="371">
        <f>Input!$C$9</f>
        <v>2023</v>
      </c>
      <c r="J224" s="296" t="s">
        <v>103</v>
      </c>
      <c r="K224" s="6">
        <f>I224-1</f>
        <v>2022</v>
      </c>
      <c r="L224" s="4"/>
      <c r="M224" s="174"/>
      <c r="N224" s="174"/>
      <c r="O224" s="175"/>
      <c r="P224" s="175"/>
      <c r="Q224" s="306"/>
      <c r="R224" s="374"/>
      <c r="S224" s="332"/>
      <c r="T224" s="332"/>
      <c r="U224" s="332"/>
      <c r="V224" s="332"/>
      <c r="W224" s="332"/>
      <c r="X224" s="332"/>
      <c r="Y224" s="332"/>
    </row>
    <row r="225" spans="1:25" ht="27.75" x14ac:dyDescent="0.25">
      <c r="A225" s="175"/>
      <c r="B225" s="175"/>
      <c r="C225" s="175"/>
      <c r="D225" s="175"/>
      <c r="E225" s="175"/>
      <c r="F225" s="175"/>
      <c r="G225" s="175"/>
      <c r="H225" s="4"/>
      <c r="I225" s="4"/>
      <c r="J225" s="4"/>
      <c r="K225" s="4"/>
      <c r="L225" s="4"/>
      <c r="M225" s="16" t="s">
        <v>331</v>
      </c>
      <c r="N225" s="175"/>
      <c r="O225" s="175"/>
      <c r="P225" s="175"/>
      <c r="Q225" s="16" t="s">
        <v>14</v>
      </c>
      <c r="R225" s="375"/>
      <c r="S225" s="332"/>
      <c r="T225" s="332"/>
      <c r="U225" s="332"/>
      <c r="V225" s="332"/>
      <c r="W225" s="332"/>
      <c r="X225" s="332"/>
      <c r="Y225" s="332"/>
    </row>
    <row r="226" spans="1:25" ht="15" customHeight="1" x14ac:dyDescent="0.25">
      <c r="A226" s="746" t="s">
        <v>404</v>
      </c>
      <c r="B226" s="175"/>
      <c r="C226" s="175"/>
      <c r="D226" s="175"/>
      <c r="E226" s="175"/>
      <c r="F226" s="175"/>
      <c r="G226" s="177" t="s">
        <v>9</v>
      </c>
      <c r="H226" s="4"/>
      <c r="I226" s="754"/>
      <c r="J226" s="4"/>
      <c r="K226" s="754"/>
      <c r="L226" s="4"/>
      <c r="M226" s="766" t="str">
        <f>IF(AND(K226= "",I226=""),"",IF(I226="","",IF(I226&lt;K226,12,IF(K226="",12,24))))</f>
        <v/>
      </c>
      <c r="N226" s="175"/>
      <c r="O226" s="175"/>
      <c r="P226" s="175"/>
      <c r="Q226" s="755" t="str">
        <f>IF(M226="","",IF(O249="x","",IF(M226=12,I226/12,(I226+K226)/24)))</f>
        <v/>
      </c>
      <c r="R226" s="375"/>
      <c r="S226" s="517"/>
      <c r="T226" s="495"/>
      <c r="U226" s="332"/>
      <c r="V226" s="332"/>
      <c r="W226" s="332"/>
      <c r="X226" s="332"/>
      <c r="Y226" s="332"/>
    </row>
    <row r="227" spans="1:25" x14ac:dyDescent="0.25">
      <c r="A227" s="1143" t="s">
        <v>314</v>
      </c>
      <c r="B227" s="1143"/>
      <c r="C227" s="1143"/>
      <c r="D227" s="1143"/>
      <c r="E227" s="1143"/>
      <c r="F227" s="1151" t="s">
        <v>9</v>
      </c>
      <c r="G227" s="1151"/>
      <c r="H227" s="1151"/>
      <c r="I227" s="209"/>
      <c r="J227" s="308"/>
      <c r="K227" s="209"/>
      <c r="L227" s="279"/>
      <c r="M227" s="753" t="str">
        <f>IF(AND(K227="",I227=""),"",IF(I227="","",IF(I227&lt;K227,12,IF(K227="",12,24))))</f>
        <v/>
      </c>
      <c r="N227" s="9"/>
      <c r="O227" s="9"/>
      <c r="P227" s="9"/>
      <c r="Q227" s="756" t="str">
        <f>IF(M227="","",IF(O249="x","",IF(M227=12,I227/12,(I227+K227)/24)))</f>
        <v/>
      </c>
      <c r="R227" s="375"/>
      <c r="S227" s="332"/>
      <c r="T227" s="495"/>
      <c r="U227" s="332"/>
      <c r="V227" s="332"/>
      <c r="W227" s="332"/>
      <c r="X227" s="332"/>
      <c r="Y227" s="332"/>
    </row>
    <row r="228" spans="1:25" x14ac:dyDescent="0.25">
      <c r="A228" s="1143" t="s">
        <v>345</v>
      </c>
      <c r="B228" s="1143"/>
      <c r="C228" s="1143"/>
      <c r="D228" s="261"/>
      <c r="E228" s="261"/>
      <c r="F228" s="1151" t="s">
        <v>11</v>
      </c>
      <c r="G228" s="1151"/>
      <c r="H228" s="1151"/>
      <c r="I228" s="210"/>
      <c r="J228" s="308"/>
      <c r="K228" s="210"/>
      <c r="L228" s="279"/>
      <c r="M228" s="9"/>
      <c r="N228" s="9"/>
      <c r="O228" s="9"/>
      <c r="P228" s="9"/>
      <c r="Q228" s="314"/>
      <c r="R228" s="375"/>
      <c r="S228" s="332"/>
      <c r="T228" s="495"/>
      <c r="U228" s="332"/>
      <c r="V228" s="332"/>
      <c r="W228" s="332"/>
      <c r="X228" s="332"/>
      <c r="Y228" s="332"/>
    </row>
    <row r="229" spans="1:25" ht="15.75" x14ac:dyDescent="0.25">
      <c r="A229" s="1143" t="s">
        <v>319</v>
      </c>
      <c r="B229" s="1143"/>
      <c r="C229" s="1143"/>
      <c r="D229" s="261"/>
      <c r="E229" s="261"/>
      <c r="F229" s="1151" t="s">
        <v>11</v>
      </c>
      <c r="G229" s="1151"/>
      <c r="H229" s="1151"/>
      <c r="I229" s="210"/>
      <c r="J229" s="308"/>
      <c r="K229" s="210"/>
      <c r="L229" s="279"/>
      <c r="M229" s="9"/>
      <c r="N229" s="9"/>
      <c r="O229" s="9"/>
      <c r="P229" s="9"/>
      <c r="Q229" s="314"/>
      <c r="R229" s="376"/>
      <c r="S229" s="332"/>
      <c r="T229" s="495"/>
      <c r="U229" s="332"/>
      <c r="V229" s="332"/>
      <c r="W229" s="332"/>
      <c r="X229" s="332"/>
      <c r="Y229" s="332"/>
    </row>
    <row r="230" spans="1:25" ht="15.75" x14ac:dyDescent="0.25">
      <c r="A230" s="1143" t="s">
        <v>360</v>
      </c>
      <c r="B230" s="1143"/>
      <c r="C230" s="1143"/>
      <c r="D230" s="1143"/>
      <c r="E230" s="1143"/>
      <c r="F230" s="1151" t="s">
        <v>194</v>
      </c>
      <c r="G230" s="1151"/>
      <c r="H230" s="1151"/>
      <c r="I230" s="210"/>
      <c r="J230" s="308"/>
      <c r="K230" s="210"/>
      <c r="L230" s="279"/>
      <c r="M230" s="9"/>
      <c r="N230" s="9"/>
      <c r="O230" s="9"/>
      <c r="P230" s="9"/>
      <c r="Q230" s="314"/>
      <c r="R230" s="373"/>
      <c r="S230" s="332"/>
      <c r="T230" s="332"/>
      <c r="U230" s="332"/>
      <c r="V230" s="332"/>
      <c r="W230" s="332"/>
      <c r="X230" s="332"/>
      <c r="Y230" s="332"/>
    </row>
    <row r="231" spans="1:25" ht="15.75" x14ac:dyDescent="0.25">
      <c r="A231" s="1143" t="s">
        <v>361</v>
      </c>
      <c r="B231" s="1143"/>
      <c r="C231" s="1143"/>
      <c r="D231" s="1143"/>
      <c r="E231" s="1143"/>
      <c r="F231" s="1151" t="s">
        <v>194</v>
      </c>
      <c r="G231" s="1151"/>
      <c r="H231" s="1151"/>
      <c r="I231" s="210"/>
      <c r="J231" s="308"/>
      <c r="K231" s="210"/>
      <c r="L231" s="279"/>
      <c r="M231" s="177"/>
      <c r="N231" s="177"/>
      <c r="O231" s="9"/>
      <c r="P231" s="9"/>
      <c r="Q231" s="177"/>
      <c r="R231" s="376"/>
      <c r="S231" s="332"/>
      <c r="T231" s="496"/>
      <c r="U231" s="497"/>
      <c r="V231" s="332"/>
      <c r="W231" s="332"/>
      <c r="X231" s="332"/>
      <c r="Y231" s="332"/>
    </row>
    <row r="232" spans="1:25" ht="15.75" x14ac:dyDescent="0.25">
      <c r="A232" s="1143" t="s">
        <v>115</v>
      </c>
      <c r="B232" s="1143"/>
      <c r="C232" s="1143"/>
      <c r="D232" s="1143"/>
      <c r="E232" s="1143"/>
      <c r="F232" s="1151" t="s">
        <v>11</v>
      </c>
      <c r="G232" s="1151"/>
      <c r="H232" s="1151"/>
      <c r="I232" s="210"/>
      <c r="J232" s="308"/>
      <c r="K232" s="210"/>
      <c r="L232" s="279"/>
      <c r="M232" s="9"/>
      <c r="N232" s="9"/>
      <c r="O232" s="9"/>
      <c r="P232" s="9"/>
      <c r="Q232" s="271"/>
      <c r="R232" s="373"/>
      <c r="S232" s="332"/>
      <c r="T232" s="332"/>
      <c r="U232" s="332"/>
      <c r="V232" s="332"/>
      <c r="W232" s="332"/>
      <c r="X232" s="332"/>
      <c r="Y232" s="332"/>
    </row>
    <row r="233" spans="1:25" ht="16.5" thickBot="1" x14ac:dyDescent="0.3">
      <c r="A233" s="8"/>
      <c r="B233" s="1064" t="s">
        <v>114</v>
      </c>
      <c r="C233" s="1064"/>
      <c r="D233" s="1064"/>
      <c r="E233" s="1064"/>
      <c r="F233" s="1064"/>
      <c r="G233" s="1064"/>
      <c r="H233" s="262"/>
      <c r="I233" s="318" t="str">
        <f>IF(SUM(I227:I232)=0,"",SUM(I227:I232))</f>
        <v/>
      </c>
      <c r="J233" s="14"/>
      <c r="K233" s="318" t="str">
        <f>IF(SUM(K227:K232)=0,"",SUM(K227:K232))</f>
        <v/>
      </c>
      <c r="L233" s="15"/>
      <c r="M233" s="11"/>
      <c r="N233" s="11"/>
      <c r="O233" s="11"/>
      <c r="P233" s="11"/>
      <c r="Q233" s="314"/>
      <c r="R233" s="373"/>
      <c r="S233" s="332"/>
      <c r="T233" s="332"/>
      <c r="U233" s="332"/>
      <c r="V233" s="332"/>
      <c r="W233" s="332"/>
      <c r="X233" s="332"/>
      <c r="Y233" s="332"/>
    </row>
    <row r="234" spans="1:25" ht="15" customHeight="1" thickTop="1" x14ac:dyDescent="0.25">
      <c r="A234" s="1143" t="s">
        <v>277</v>
      </c>
      <c r="B234" s="1143"/>
      <c r="C234" s="1143"/>
      <c r="D234" s="1143"/>
      <c r="E234" s="1143"/>
      <c r="F234" s="1143"/>
      <c r="G234" s="1143"/>
      <c r="H234" s="1143"/>
      <c r="I234" s="1143"/>
      <c r="J234" s="1143"/>
      <c r="K234" s="1143"/>
      <c r="L234" s="15"/>
      <c r="M234" s="11"/>
      <c r="N234" s="11"/>
      <c r="O234" s="11"/>
      <c r="P234" s="11"/>
      <c r="Q234" s="314"/>
      <c r="R234" s="317"/>
      <c r="S234" s="332"/>
      <c r="T234" s="332"/>
      <c r="U234" s="332"/>
      <c r="V234" s="332"/>
      <c r="W234" s="332"/>
      <c r="X234" s="332"/>
      <c r="Y234" s="332"/>
    </row>
    <row r="235" spans="1:25" x14ac:dyDescent="0.25">
      <c r="A235" s="1160" t="s">
        <v>87</v>
      </c>
      <c r="B235" s="1160"/>
      <c r="C235" s="274"/>
      <c r="D235" s="1160"/>
      <c r="E235" s="1160"/>
      <c r="F235" s="1160"/>
      <c r="G235" s="1160"/>
      <c r="H235" s="1160" t="s">
        <v>137</v>
      </c>
      <c r="I235" s="1160"/>
      <c r="J235" s="1160"/>
      <c r="K235" s="1160"/>
      <c r="L235" s="274"/>
      <c r="M235" s="1160" t="s">
        <v>116</v>
      </c>
      <c r="N235" s="1160"/>
      <c r="O235" s="1160"/>
      <c r="P235" s="1160"/>
      <c r="Q235" s="1160"/>
      <c r="R235" s="317"/>
      <c r="S235" s="332"/>
      <c r="T235" s="332"/>
      <c r="U235" s="332"/>
      <c r="V235" s="332"/>
      <c r="W235" s="332"/>
      <c r="X235" s="332"/>
      <c r="Y235" s="332"/>
    </row>
    <row r="236" spans="1:25" ht="15.75" x14ac:dyDescent="0.25">
      <c r="A236" s="1160"/>
      <c r="B236" s="1160"/>
      <c r="C236" s="315"/>
      <c r="D236" s="1160"/>
      <c r="E236" s="1160"/>
      <c r="F236" s="1160"/>
      <c r="G236" s="1160"/>
      <c r="H236" s="1160"/>
      <c r="I236" s="1160"/>
      <c r="J236" s="1160"/>
      <c r="K236" s="1160"/>
      <c r="L236" s="274"/>
      <c r="M236" s="1160"/>
      <c r="N236" s="1160"/>
      <c r="O236" s="1160"/>
      <c r="P236" s="1160"/>
      <c r="Q236" s="1160"/>
      <c r="R236" s="373"/>
      <c r="S236" s="332"/>
      <c r="T236" s="332"/>
      <c r="U236" s="332"/>
      <c r="V236" s="332"/>
      <c r="W236" s="332"/>
      <c r="X236" s="332"/>
      <c r="Y236" s="332"/>
    </row>
    <row r="237" spans="1:25" ht="15.75" x14ac:dyDescent="0.25">
      <c r="A237" s="1143" t="s">
        <v>362</v>
      </c>
      <c r="B237" s="1143"/>
      <c r="C237" s="1143"/>
      <c r="D237" s="1143"/>
      <c r="E237" s="1143"/>
      <c r="F237" s="1151" t="s">
        <v>11</v>
      </c>
      <c r="G237" s="1151"/>
      <c r="H237" s="1151"/>
      <c r="I237" s="210"/>
      <c r="J237" s="14"/>
      <c r="K237" s="210"/>
      <c r="L237" s="15"/>
      <c r="M237" s="11"/>
      <c r="N237" s="11"/>
      <c r="O237" s="11"/>
      <c r="P237" s="11"/>
      <c r="Q237" s="314"/>
      <c r="R237" s="373"/>
      <c r="S237" s="332"/>
      <c r="T237" s="332"/>
      <c r="U237" s="332"/>
      <c r="V237" s="332"/>
      <c r="W237" s="332"/>
      <c r="X237" s="332"/>
      <c r="Y237" s="332"/>
    </row>
    <row r="238" spans="1:25" ht="15.75" x14ac:dyDescent="0.25">
      <c r="A238" s="1143" t="s">
        <v>363</v>
      </c>
      <c r="B238" s="1143"/>
      <c r="C238" s="1143"/>
      <c r="D238" s="1143"/>
      <c r="E238" s="1143"/>
      <c r="F238" s="1151" t="s">
        <v>194</v>
      </c>
      <c r="G238" s="1151"/>
      <c r="H238" s="1151"/>
      <c r="I238" s="210"/>
      <c r="J238" s="14"/>
      <c r="K238" s="210"/>
      <c r="L238" s="15"/>
      <c r="M238" s="1143"/>
      <c r="N238" s="1143"/>
      <c r="O238" s="1143"/>
      <c r="P238" s="1143"/>
      <c r="Q238" s="1143"/>
      <c r="R238" s="373"/>
      <c r="S238" s="332"/>
      <c r="T238" s="332"/>
      <c r="U238" s="332"/>
      <c r="V238" s="332"/>
      <c r="W238" s="332"/>
      <c r="X238" s="332"/>
      <c r="Y238" s="332"/>
    </row>
    <row r="239" spans="1:25" ht="15.75" customHeight="1" x14ac:dyDescent="0.25">
      <c r="A239" s="1143" t="s">
        <v>364</v>
      </c>
      <c r="B239" s="1143"/>
      <c r="C239" s="1143"/>
      <c r="D239" s="1143"/>
      <c r="E239" s="1143"/>
      <c r="F239" s="1151" t="s">
        <v>194</v>
      </c>
      <c r="G239" s="1151"/>
      <c r="H239" s="1151"/>
      <c r="I239" s="210"/>
      <c r="J239" s="14"/>
      <c r="K239" s="210"/>
      <c r="L239" s="15"/>
      <c r="M239" s="11"/>
      <c r="N239" s="11"/>
      <c r="O239" s="11"/>
      <c r="P239" s="11"/>
      <c r="Q239" s="314"/>
      <c r="R239" s="373"/>
      <c r="S239" s="332"/>
      <c r="T239" s="332"/>
      <c r="U239" s="332"/>
      <c r="V239" s="332"/>
      <c r="W239" s="332"/>
      <c r="X239" s="332"/>
      <c r="Y239" s="332"/>
    </row>
    <row r="240" spans="1:25" ht="15.75" x14ac:dyDescent="0.25">
      <c r="A240" s="1143" t="s">
        <v>365</v>
      </c>
      <c r="B240" s="1143"/>
      <c r="C240" s="1143"/>
      <c r="D240" s="1143"/>
      <c r="E240" s="1143"/>
      <c r="F240" s="1151" t="s">
        <v>194</v>
      </c>
      <c r="G240" s="1151"/>
      <c r="H240" s="1151"/>
      <c r="I240" s="210"/>
      <c r="J240" s="14"/>
      <c r="K240" s="210"/>
      <c r="L240" s="15"/>
      <c r="M240" s="11"/>
      <c r="N240" s="11"/>
      <c r="O240" s="1146" t="s">
        <v>265</v>
      </c>
      <c r="P240" s="11"/>
      <c r="Q240" s="314"/>
      <c r="R240" s="373"/>
      <c r="S240" s="332"/>
      <c r="T240" s="332"/>
      <c r="U240" s="332"/>
      <c r="V240" s="332"/>
      <c r="W240" s="332"/>
      <c r="X240" s="332"/>
      <c r="Y240" s="332"/>
    </row>
    <row r="241" spans="1:25" ht="15.75" x14ac:dyDescent="0.25">
      <c r="A241" s="1143" t="s">
        <v>366</v>
      </c>
      <c r="B241" s="1143"/>
      <c r="C241" s="1143"/>
      <c r="D241" s="1143"/>
      <c r="E241" s="1143"/>
      <c r="F241" s="1151" t="s">
        <v>195</v>
      </c>
      <c r="G241" s="1151"/>
      <c r="H241" s="1151"/>
      <c r="I241" s="210"/>
      <c r="J241" s="14"/>
      <c r="K241" s="210"/>
      <c r="L241" s="15"/>
      <c r="M241" s="11"/>
      <c r="N241" s="11"/>
      <c r="O241" s="1146"/>
      <c r="P241" s="11"/>
      <c r="Q241" s="314"/>
      <c r="R241" s="373"/>
      <c r="S241" s="332"/>
      <c r="T241" s="332"/>
      <c r="U241" s="332"/>
      <c r="V241" s="332"/>
      <c r="W241" s="332"/>
      <c r="X241" s="332"/>
      <c r="Y241" s="332"/>
    </row>
    <row r="242" spans="1:25" ht="15.75" x14ac:dyDescent="0.25">
      <c r="A242" s="1143" t="s">
        <v>372</v>
      </c>
      <c r="B242" s="1143"/>
      <c r="C242" s="1143"/>
      <c r="D242" s="1143"/>
      <c r="E242" s="1143"/>
      <c r="F242" s="1151" t="s">
        <v>195</v>
      </c>
      <c r="G242" s="1151"/>
      <c r="H242" s="1151"/>
      <c r="I242" s="210"/>
      <c r="J242" s="14"/>
      <c r="K242" s="209"/>
      <c r="L242" s="15"/>
      <c r="M242" s="11"/>
      <c r="N242" s="11"/>
      <c r="O242" s="1146"/>
      <c r="P242" s="11"/>
      <c r="Q242" s="314"/>
      <c r="R242" s="373"/>
      <c r="S242" s="332"/>
      <c r="T242" s="332"/>
      <c r="U242" s="332"/>
      <c r="V242" s="332"/>
      <c r="W242" s="332"/>
      <c r="X242" s="332"/>
      <c r="Y242" s="332"/>
    </row>
    <row r="243" spans="1:25" ht="15.75" x14ac:dyDescent="0.25">
      <c r="A243" s="8" t="s">
        <v>115</v>
      </c>
      <c r="B243" s="262"/>
      <c r="C243" s="262"/>
      <c r="D243" s="262"/>
      <c r="E243" s="262"/>
      <c r="F243" s="1151" t="s">
        <v>11</v>
      </c>
      <c r="G243" s="1151"/>
      <c r="H243" s="1151"/>
      <c r="I243" s="209"/>
      <c r="J243" s="14"/>
      <c r="K243" s="210"/>
      <c r="L243" s="15"/>
      <c r="M243" s="14" t="str">
        <f>IF(SUM(M236:M242)=0,"",SUM(M236:M242))</f>
        <v/>
      </c>
      <c r="N243" s="14"/>
      <c r="O243" s="1146"/>
      <c r="P243" s="11"/>
      <c r="Q243" s="314"/>
      <c r="R243" s="373"/>
      <c r="S243" s="332"/>
      <c r="T243" s="332"/>
      <c r="U243" s="332"/>
      <c r="V243" s="332"/>
      <c r="W243" s="332"/>
      <c r="X243" s="332"/>
      <c r="Y243" s="332"/>
    </row>
    <row r="244" spans="1:25" ht="15.75" x14ac:dyDescent="0.25">
      <c r="A244" s="1064" t="s">
        <v>118</v>
      </c>
      <c r="B244" s="1064"/>
      <c r="C244" s="1064"/>
      <c r="D244" s="1064"/>
      <c r="E244" s="1064"/>
      <c r="F244" s="1151" t="s">
        <v>12</v>
      </c>
      <c r="G244" s="1151"/>
      <c r="H244" s="1151"/>
      <c r="I244" s="319" t="str">
        <f>IF(SUM(I237:I243)=0,"",SUM(I237:I243))</f>
        <v/>
      </c>
      <c r="J244" s="14"/>
      <c r="K244" s="319" t="str">
        <f>IF(SUM(K237:K243)=0,"",SUM(K237:K243))</f>
        <v/>
      </c>
      <c r="L244" s="15"/>
      <c r="M244" s="11"/>
      <c r="N244" s="11"/>
      <c r="O244" s="1146"/>
      <c r="P244" s="11"/>
      <c r="Q244" s="314"/>
      <c r="R244" s="373"/>
      <c r="S244" s="332"/>
      <c r="T244" s="332"/>
      <c r="U244" s="332"/>
      <c r="V244" s="332"/>
      <c r="W244" s="332"/>
      <c r="X244" s="332"/>
      <c r="Y244" s="332"/>
    </row>
    <row r="245" spans="1:25" ht="15.75" x14ac:dyDescent="0.25">
      <c r="A245" s="1064" t="s">
        <v>88</v>
      </c>
      <c r="B245" s="1064"/>
      <c r="C245" s="1064"/>
      <c r="D245" s="1064"/>
      <c r="E245" s="1064"/>
      <c r="F245" s="1151" t="s">
        <v>13</v>
      </c>
      <c r="G245" s="1151"/>
      <c r="H245" s="1151"/>
      <c r="I245" s="320"/>
      <c r="J245" s="346"/>
      <c r="K245" s="320"/>
      <c r="L245" s="15"/>
      <c r="M245" s="21" t="s">
        <v>109</v>
      </c>
      <c r="N245" s="21"/>
      <c r="O245" s="1146"/>
      <c r="P245" s="9"/>
      <c r="Q245" s="21" t="s">
        <v>111</v>
      </c>
      <c r="R245" s="373"/>
      <c r="S245" s="332"/>
      <c r="T245" s="332"/>
      <c r="U245" s="332"/>
      <c r="V245" s="332"/>
      <c r="W245" s="332"/>
      <c r="X245" s="332"/>
      <c r="Y245" s="332"/>
    </row>
    <row r="246" spans="1:25" ht="16.5" thickBot="1" x14ac:dyDescent="0.3">
      <c r="A246" s="1064" t="s">
        <v>25</v>
      </c>
      <c r="B246" s="1064"/>
      <c r="C246" s="1064"/>
      <c r="D246" s="1064"/>
      <c r="E246" s="1064"/>
      <c r="F246" s="1151" t="s">
        <v>12</v>
      </c>
      <c r="G246" s="1151"/>
      <c r="H246" s="1151"/>
      <c r="I246" s="321" t="str">
        <f>IF(I244="","",I244*I245)</f>
        <v/>
      </c>
      <c r="J246" s="370"/>
      <c r="K246" s="321" t="str">
        <f>IF(K244="","",K244*K245)</f>
        <v/>
      </c>
      <c r="L246" s="15"/>
      <c r="M246" s="11" t="s">
        <v>110</v>
      </c>
      <c r="N246" s="11"/>
      <c r="O246" s="1147"/>
      <c r="P246" s="9"/>
      <c r="Q246" s="271" t="s">
        <v>68</v>
      </c>
      <c r="R246" s="373"/>
      <c r="S246" s="332"/>
      <c r="T246" s="332"/>
      <c r="U246" s="332"/>
      <c r="V246" s="332"/>
      <c r="W246" s="332"/>
      <c r="X246" s="332"/>
      <c r="Y246" s="332"/>
    </row>
    <row r="247" spans="1:25" ht="16.5" thickBot="1" x14ac:dyDescent="0.3">
      <c r="A247" s="1064" t="s">
        <v>1</v>
      </c>
      <c r="B247" s="1064"/>
      <c r="C247" s="1064"/>
      <c r="D247" s="1064"/>
      <c r="E247" s="1064"/>
      <c r="F247" s="1064"/>
      <c r="G247" s="1064"/>
      <c r="H247" s="262"/>
      <c r="I247" s="318" t="str">
        <f>IF(SUM(I233,I246)=0,"",(SUM(I233,I246)))</f>
        <v/>
      </c>
      <c r="J247" s="14"/>
      <c r="K247" s="318" t="str">
        <f>IF(SUM(K233,K246)=0,"",(SUM(K233,K246)))</f>
        <v/>
      </c>
      <c r="L247" s="15"/>
      <c r="M247" s="288" t="str">
        <f>IF(AND(K247="",I247=""),"",IF(I247="","",IF(I247&lt;K247,12,IF(K247="",12,24))))</f>
        <v/>
      </c>
      <c r="N247" s="9"/>
      <c r="O247" s="563"/>
      <c r="P247" s="11"/>
      <c r="Q247" s="293" t="str">
        <f>IF(M247="","",IF(O247="x","",IF(M247=12,I247/12,(I247+K247)/24)))</f>
        <v/>
      </c>
      <c r="R247" s="373"/>
      <c r="S247" s="332"/>
      <c r="T247" s="332"/>
      <c r="U247" s="332"/>
      <c r="V247" s="332"/>
      <c r="W247" s="332"/>
      <c r="X247" s="332"/>
      <c r="Y247" s="332"/>
    </row>
    <row r="248" spans="1:25" ht="16.5" thickTop="1" x14ac:dyDescent="0.25">
      <c r="A248" s="262" t="s">
        <v>405</v>
      </c>
      <c r="B248" s="262"/>
      <c r="C248" s="262"/>
      <c r="D248" s="262"/>
      <c r="E248" s="262"/>
      <c r="F248" s="262"/>
      <c r="G248" s="262"/>
      <c r="H248" s="262"/>
      <c r="I248" s="539" t="e">
        <f>SUM(I247-I226-I227)</f>
        <v>#VALUE!</v>
      </c>
      <c r="J248" s="14"/>
      <c r="K248" s="539" t="e">
        <f>SUM(K247-K226-K227)</f>
        <v>#VALUE!</v>
      </c>
      <c r="L248" s="15"/>
      <c r="M248" s="9"/>
      <c r="N248" s="11"/>
      <c r="O248" s="778"/>
      <c r="P248" s="11"/>
      <c r="Q248" s="540"/>
      <c r="R248" s="373"/>
      <c r="S248" s="332"/>
      <c r="T248" s="332"/>
      <c r="U248" s="332"/>
      <c r="V248" s="332"/>
      <c r="W248" s="332"/>
      <c r="X248" s="332"/>
      <c r="Y248" s="332"/>
    </row>
    <row r="249" spans="1:25" ht="15.75" x14ac:dyDescent="0.25">
      <c r="A249" s="8"/>
      <c r="B249" s="262"/>
      <c r="C249" s="262"/>
      <c r="D249" s="262"/>
      <c r="E249" s="262"/>
      <c r="F249" s="1159" t="s">
        <v>406</v>
      </c>
      <c r="G249" s="1159"/>
      <c r="H249" s="1159"/>
      <c r="I249" s="1159"/>
      <c r="J249" s="1159"/>
      <c r="K249" s="1159"/>
      <c r="L249" s="1159"/>
      <c r="M249" s="1159"/>
      <c r="N249" s="1159"/>
      <c r="O249" s="1159"/>
      <c r="P249" s="1159"/>
      <c r="Q249" s="1159"/>
      <c r="R249" s="373"/>
      <c r="S249" s="332"/>
      <c r="T249" s="332"/>
      <c r="U249" s="332"/>
      <c r="V249" s="332"/>
      <c r="W249" s="332"/>
      <c r="X249" s="332"/>
      <c r="Y249" s="332"/>
    </row>
    <row r="250" spans="1:25" ht="15.75" x14ac:dyDescent="0.25">
      <c r="A250" s="5" t="s">
        <v>34</v>
      </c>
      <c r="B250" s="1064" t="s">
        <v>74</v>
      </c>
      <c r="C250" s="1064"/>
      <c r="D250" s="1064"/>
      <c r="E250" s="1064"/>
      <c r="F250" s="1064"/>
      <c r="G250" s="1064"/>
      <c r="H250" s="1064"/>
      <c r="I250" s="312"/>
      <c r="J250" s="316"/>
      <c r="K250" s="312"/>
      <c r="L250" s="311"/>
      <c r="M250" s="287"/>
      <c r="N250" s="287"/>
      <c r="O250" s="287"/>
      <c r="P250" s="287"/>
      <c r="Q250" s="331"/>
      <c r="R250" s="373"/>
      <c r="S250" s="332"/>
      <c r="T250" s="332"/>
      <c r="U250" s="332"/>
      <c r="V250" s="332"/>
      <c r="W250" s="332"/>
      <c r="X250" s="332"/>
      <c r="Y250" s="332"/>
    </row>
    <row r="251" spans="1:25" ht="15.75" x14ac:dyDescent="0.25">
      <c r="A251" s="1065"/>
      <c r="B251" s="1065"/>
      <c r="C251" s="1065"/>
      <c r="D251" s="1065"/>
      <c r="E251" s="1065"/>
      <c r="F251" s="1065"/>
      <c r="G251" s="1065"/>
      <c r="H251" s="1065"/>
      <c r="I251" s="1065"/>
      <c r="J251" s="1065"/>
      <c r="K251" s="1065"/>
      <c r="L251" s="1065"/>
      <c r="M251" s="1065"/>
      <c r="N251" s="1065"/>
      <c r="O251" s="1065"/>
      <c r="P251" s="1065"/>
      <c r="Q251" s="1065"/>
      <c r="R251" s="373"/>
      <c r="S251" s="332"/>
      <c r="T251" s="332"/>
      <c r="U251" s="332"/>
      <c r="V251" s="332"/>
      <c r="W251" s="332"/>
      <c r="X251" s="332"/>
      <c r="Y251" s="332"/>
    </row>
    <row r="252" spans="1:25" ht="15.75" x14ac:dyDescent="0.25">
      <c r="A252" s="1065"/>
      <c r="B252" s="1065"/>
      <c r="C252" s="1065"/>
      <c r="D252" s="1065"/>
      <c r="E252" s="1065"/>
      <c r="F252" s="1065"/>
      <c r="G252" s="1065"/>
      <c r="H252" s="1065"/>
      <c r="I252" s="1065"/>
      <c r="J252" s="1065"/>
      <c r="K252" s="1065"/>
      <c r="L252" s="1065"/>
      <c r="M252" s="1065"/>
      <c r="N252" s="1065"/>
      <c r="O252" s="1065"/>
      <c r="P252" s="1065"/>
      <c r="Q252" s="1065"/>
      <c r="R252" s="609"/>
      <c r="S252" s="608"/>
      <c r="T252" s="608"/>
      <c r="U252" s="608"/>
      <c r="V252" s="608"/>
      <c r="W252" s="608"/>
      <c r="X252" s="608"/>
      <c r="Y252" s="608"/>
    </row>
    <row r="253" spans="1:25" ht="15.75" x14ac:dyDescent="0.25">
      <c r="A253" s="332"/>
      <c r="B253" s="332"/>
      <c r="C253" s="332"/>
      <c r="D253" s="332"/>
      <c r="E253" s="332"/>
      <c r="F253" s="332"/>
      <c r="G253" s="332"/>
      <c r="H253" s="332"/>
      <c r="I253" s="332"/>
      <c r="J253" s="332"/>
      <c r="K253" s="332"/>
      <c r="L253" s="332"/>
      <c r="M253" s="332"/>
      <c r="N253" s="332"/>
      <c r="O253" s="332"/>
      <c r="P253" s="332"/>
      <c r="Q253" s="564"/>
      <c r="R253" s="292"/>
      <c r="S253" s="332"/>
      <c r="T253" s="332"/>
      <c r="U253" s="332"/>
      <c r="V253" s="332"/>
      <c r="W253" s="332"/>
      <c r="X253" s="332"/>
      <c r="Y253" s="332"/>
    </row>
    <row r="254" spans="1:25" ht="15.75" x14ac:dyDescent="0.25">
      <c r="A254" s="332"/>
      <c r="B254" s="332">
        <f>B6</f>
        <v>0</v>
      </c>
      <c r="C254" s="332">
        <f>B7</f>
        <v>0</v>
      </c>
      <c r="D254" s="332"/>
      <c r="E254" s="496">
        <f>I61</f>
        <v>383130</v>
      </c>
      <c r="F254" s="496">
        <f t="shared" ref="F254:M254" si="0">J61</f>
        <v>0</v>
      </c>
      <c r="G254" s="496">
        <f t="shared" si="0"/>
        <v>410872</v>
      </c>
      <c r="H254" s="496">
        <f t="shared" si="0"/>
        <v>0</v>
      </c>
      <c r="I254" s="496">
        <f>M61</f>
        <v>12</v>
      </c>
      <c r="J254" s="496">
        <f t="shared" si="0"/>
        <v>0</v>
      </c>
      <c r="K254" s="496">
        <f t="shared" si="0"/>
        <v>0</v>
      </c>
      <c r="L254" s="496">
        <f t="shared" si="0"/>
        <v>0</v>
      </c>
      <c r="M254" s="496">
        <f t="shared" si="0"/>
        <v>31927.5</v>
      </c>
      <c r="N254" s="332"/>
      <c r="O254" s="332"/>
      <c r="P254" s="332"/>
      <c r="Q254" s="564" t="str">
        <f>A34</f>
        <v xml:space="preserve">Proft and Loss $926050. </v>
      </c>
      <c r="R254" s="292"/>
      <c r="S254" s="332"/>
      <c r="T254" s="332"/>
      <c r="U254" s="332"/>
      <c r="V254" s="332"/>
      <c r="W254" s="332"/>
      <c r="X254" s="332"/>
      <c r="Y254" s="332"/>
    </row>
    <row r="255" spans="1:25" ht="15.75" x14ac:dyDescent="0.25">
      <c r="A255" s="332"/>
      <c r="B255" s="332">
        <f>B37</f>
        <v>0</v>
      </c>
      <c r="C255" s="332">
        <f>B38</f>
        <v>0</v>
      </c>
      <c r="D255" s="332"/>
      <c r="E255" s="496">
        <f>I61</f>
        <v>383130</v>
      </c>
      <c r="F255" s="496">
        <f t="shared" ref="F255:M255" si="1">J61</f>
        <v>0</v>
      </c>
      <c r="G255" s="496">
        <f t="shared" si="1"/>
        <v>410872</v>
      </c>
      <c r="H255" s="496">
        <f t="shared" si="1"/>
        <v>0</v>
      </c>
      <c r="I255" s="496">
        <f t="shared" si="1"/>
        <v>12</v>
      </c>
      <c r="J255" s="496">
        <f t="shared" si="1"/>
        <v>0</v>
      </c>
      <c r="K255" s="496">
        <f t="shared" si="1"/>
        <v>0</v>
      </c>
      <c r="L255" s="496">
        <f t="shared" si="1"/>
        <v>0</v>
      </c>
      <c r="M255" s="496">
        <f t="shared" si="1"/>
        <v>31927.5</v>
      </c>
      <c r="N255" s="332"/>
      <c r="O255" s="332"/>
      <c r="P255" s="332"/>
      <c r="Q255" s="564" t="str">
        <f>A65</f>
        <v xml:space="preserve">Comparison of 2020 and 2019.  Persona returns not available at time of UW.  On extension as of 10/12/2021. </v>
      </c>
      <c r="R255" s="292"/>
      <c r="S255" s="332"/>
      <c r="T255" s="332"/>
      <c r="U255" s="332"/>
      <c r="V255" s="332"/>
      <c r="W255" s="332"/>
      <c r="X255" s="332"/>
      <c r="Y255" s="332"/>
    </row>
    <row r="256" spans="1:25" ht="15.75" x14ac:dyDescent="0.25">
      <c r="A256" s="332"/>
      <c r="B256" s="332">
        <f>B68</f>
        <v>0</v>
      </c>
      <c r="C256" s="332">
        <f>B69</f>
        <v>0</v>
      </c>
      <c r="D256" s="332"/>
      <c r="E256" s="496" t="str">
        <f>I91</f>
        <v/>
      </c>
      <c r="F256" s="496">
        <f t="shared" ref="F256:M256" si="2">J91</f>
        <v>0</v>
      </c>
      <c r="G256" s="496" t="str">
        <f t="shared" si="2"/>
        <v/>
      </c>
      <c r="H256" s="496">
        <f t="shared" si="2"/>
        <v>0</v>
      </c>
      <c r="I256" s="496" t="str">
        <f t="shared" si="2"/>
        <v xml:space="preserve"> of months</v>
      </c>
      <c r="J256" s="496">
        <f t="shared" si="2"/>
        <v>0</v>
      </c>
      <c r="K256" s="496">
        <f t="shared" si="2"/>
        <v>0</v>
      </c>
      <c r="L256" s="496">
        <f t="shared" si="2"/>
        <v>0</v>
      </c>
      <c r="M256" s="496" t="str">
        <f t="shared" si="2"/>
        <v>Income</v>
      </c>
      <c r="N256" s="332"/>
      <c r="O256" s="332"/>
      <c r="P256" s="332"/>
      <c r="Q256" s="564" t="str">
        <f>A95</f>
        <v>Comments:</v>
      </c>
      <c r="R256" s="292"/>
      <c r="S256" s="332"/>
      <c r="T256" s="332"/>
      <c r="U256" s="332"/>
      <c r="V256" s="332"/>
      <c r="W256" s="332"/>
      <c r="X256" s="332"/>
      <c r="Y256" s="332"/>
    </row>
    <row r="257" spans="1:25" ht="15.75" x14ac:dyDescent="0.25">
      <c r="A257" s="332"/>
      <c r="B257" s="332">
        <f>B99</f>
        <v>0</v>
      </c>
      <c r="C257" s="332">
        <f>B100</f>
        <v>0</v>
      </c>
      <c r="D257" s="332"/>
      <c r="E257" s="496" t="str">
        <f>I122</f>
        <v/>
      </c>
      <c r="F257" s="496">
        <f t="shared" ref="F257:M257" si="3">J122</f>
        <v>0</v>
      </c>
      <c r="G257" s="496" t="str">
        <f t="shared" si="3"/>
        <v/>
      </c>
      <c r="H257" s="496">
        <f t="shared" si="3"/>
        <v>0</v>
      </c>
      <c r="I257" s="496" t="str">
        <f t="shared" si="3"/>
        <v xml:space="preserve"> of months</v>
      </c>
      <c r="J257" s="496">
        <f t="shared" si="3"/>
        <v>0</v>
      </c>
      <c r="K257" s="496">
        <f t="shared" si="3"/>
        <v>0</v>
      </c>
      <c r="L257" s="496">
        <f t="shared" si="3"/>
        <v>0</v>
      </c>
      <c r="M257" s="496" t="str">
        <f t="shared" si="3"/>
        <v>Income</v>
      </c>
      <c r="N257" s="332"/>
      <c r="O257" s="332"/>
      <c r="P257" s="332"/>
      <c r="Q257" s="564" t="str">
        <f>A126</f>
        <v>Comments:</v>
      </c>
      <c r="R257" s="292"/>
      <c r="S257" s="332"/>
      <c r="T257" s="332"/>
      <c r="U257" s="332"/>
      <c r="V257" s="332"/>
      <c r="W257" s="332"/>
      <c r="X257" s="332"/>
      <c r="Y257" s="332"/>
    </row>
    <row r="258" spans="1:25" ht="15.75" x14ac:dyDescent="0.25">
      <c r="A258" s="332"/>
      <c r="B258" s="332">
        <f>B130</f>
        <v>0</v>
      </c>
      <c r="C258" s="332">
        <f>B131</f>
        <v>0</v>
      </c>
      <c r="D258" s="332"/>
      <c r="E258" s="496" t="str">
        <f>I153</f>
        <v/>
      </c>
      <c r="F258" s="496">
        <f t="shared" ref="F258:M258" si="4">J153</f>
        <v>0</v>
      </c>
      <c r="G258" s="496" t="str">
        <f t="shared" si="4"/>
        <v/>
      </c>
      <c r="H258" s="496">
        <f t="shared" si="4"/>
        <v>0</v>
      </c>
      <c r="I258" s="496" t="str">
        <f t="shared" si="4"/>
        <v xml:space="preserve"> of months</v>
      </c>
      <c r="J258" s="496">
        <f t="shared" si="4"/>
        <v>0</v>
      </c>
      <c r="K258" s="496">
        <f t="shared" si="4"/>
        <v>0</v>
      </c>
      <c r="L258" s="496">
        <f t="shared" si="4"/>
        <v>0</v>
      </c>
      <c r="M258" s="496" t="str">
        <f t="shared" si="4"/>
        <v>Income</v>
      </c>
      <c r="N258" s="332"/>
      <c r="O258" s="332"/>
      <c r="P258" s="332"/>
      <c r="Q258" s="564" t="str">
        <f>A157</f>
        <v>Comments:</v>
      </c>
      <c r="R258" s="292"/>
      <c r="S258" s="332"/>
      <c r="T258" s="332"/>
      <c r="U258" s="332"/>
      <c r="V258" s="332"/>
      <c r="W258" s="332"/>
      <c r="X258" s="332"/>
      <c r="Y258" s="332"/>
    </row>
    <row r="259" spans="1:25" ht="15.75" x14ac:dyDescent="0.25">
      <c r="A259" s="332"/>
      <c r="B259" s="332">
        <f>B161</f>
        <v>0</v>
      </c>
      <c r="C259" s="332">
        <f>B162</f>
        <v>0</v>
      </c>
      <c r="D259" s="332"/>
      <c r="E259" s="496" t="str">
        <f>I184</f>
        <v/>
      </c>
      <c r="F259" s="496">
        <f t="shared" ref="F259:M259" si="5">J184</f>
        <v>0</v>
      </c>
      <c r="G259" s="496" t="str">
        <f t="shared" si="5"/>
        <v/>
      </c>
      <c r="H259" s="496">
        <f t="shared" si="5"/>
        <v>0</v>
      </c>
      <c r="I259" s="496" t="str">
        <f t="shared" si="5"/>
        <v xml:space="preserve"> of months</v>
      </c>
      <c r="J259" s="496">
        <f t="shared" si="5"/>
        <v>0</v>
      </c>
      <c r="K259" s="496">
        <f t="shared" si="5"/>
        <v>0</v>
      </c>
      <c r="L259" s="496">
        <f t="shared" si="5"/>
        <v>0</v>
      </c>
      <c r="M259" s="496" t="str">
        <f t="shared" si="5"/>
        <v>Income</v>
      </c>
      <c r="N259" s="332"/>
      <c r="O259" s="332"/>
      <c r="P259" s="332"/>
      <c r="Q259" s="564" t="str">
        <f>A188</f>
        <v>Comments:</v>
      </c>
      <c r="R259" s="292"/>
      <c r="S259" s="332"/>
      <c r="T259" s="332"/>
      <c r="U259" s="332"/>
      <c r="V259" s="332"/>
      <c r="W259" s="332"/>
      <c r="X259" s="332"/>
      <c r="Y259" s="332"/>
    </row>
    <row r="260" spans="1:25" ht="15.75" x14ac:dyDescent="0.25">
      <c r="A260" s="332"/>
      <c r="B260" s="332">
        <f>B192</f>
        <v>0</v>
      </c>
      <c r="C260" s="332">
        <f>B193</f>
        <v>0</v>
      </c>
      <c r="D260" s="332"/>
      <c r="E260" s="496" t="str">
        <f>I215</f>
        <v/>
      </c>
      <c r="F260" s="496">
        <f t="shared" ref="F260:M260" si="6">J215</f>
        <v>0</v>
      </c>
      <c r="G260" s="496" t="str">
        <f t="shared" si="6"/>
        <v/>
      </c>
      <c r="H260" s="496">
        <f t="shared" si="6"/>
        <v>0</v>
      </c>
      <c r="I260" s="496" t="str">
        <f t="shared" si="6"/>
        <v xml:space="preserve"> of months</v>
      </c>
      <c r="J260" s="496">
        <f t="shared" si="6"/>
        <v>0</v>
      </c>
      <c r="K260" s="496">
        <f t="shared" si="6"/>
        <v>0</v>
      </c>
      <c r="L260" s="496">
        <f t="shared" si="6"/>
        <v>0</v>
      </c>
      <c r="M260" s="496" t="str">
        <f t="shared" si="6"/>
        <v>Income</v>
      </c>
      <c r="N260" s="332"/>
      <c r="O260" s="332"/>
      <c r="P260" s="332"/>
      <c r="Q260" s="564" t="str">
        <f>A219</f>
        <v>Comments:</v>
      </c>
      <c r="R260" s="292"/>
      <c r="S260" s="332"/>
      <c r="T260" s="332"/>
      <c r="U260" s="332"/>
      <c r="V260" s="332"/>
      <c r="W260" s="332"/>
      <c r="X260" s="332"/>
      <c r="Y260" s="332"/>
    </row>
    <row r="261" spans="1:25" ht="15.75" x14ac:dyDescent="0.25">
      <c r="A261" s="332"/>
      <c r="B261" s="332">
        <f>B223</f>
        <v>0</v>
      </c>
      <c r="C261" s="332">
        <f>B224</f>
        <v>0</v>
      </c>
      <c r="D261" s="332"/>
      <c r="E261" s="496" t="str">
        <f t="shared" ref="E261:M261" si="7">I246</f>
        <v/>
      </c>
      <c r="F261" s="496">
        <f t="shared" si="7"/>
        <v>0</v>
      </c>
      <c r="G261" s="496" t="str">
        <f t="shared" si="7"/>
        <v/>
      </c>
      <c r="H261" s="496">
        <f t="shared" si="7"/>
        <v>0</v>
      </c>
      <c r="I261" s="496" t="str">
        <f t="shared" si="7"/>
        <v xml:space="preserve"> of months</v>
      </c>
      <c r="J261" s="496">
        <f t="shared" si="7"/>
        <v>0</v>
      </c>
      <c r="K261" s="496">
        <f t="shared" si="7"/>
        <v>0</v>
      </c>
      <c r="L261" s="496">
        <f t="shared" si="7"/>
        <v>0</v>
      </c>
      <c r="M261" s="496" t="str">
        <f t="shared" si="7"/>
        <v>Income</v>
      </c>
      <c r="N261" s="332"/>
      <c r="O261" s="332"/>
      <c r="P261" s="332"/>
      <c r="Q261" s="564" t="str">
        <f>A250</f>
        <v>Comments:</v>
      </c>
      <c r="R261" s="292"/>
      <c r="S261" s="332"/>
      <c r="T261" s="332"/>
      <c r="U261" s="332"/>
      <c r="V261" s="332"/>
      <c r="W261" s="332"/>
      <c r="X261" s="332"/>
      <c r="Y261" s="332"/>
    </row>
  </sheetData>
  <protectedRanges>
    <protectedRange sqref="I7" name="Range1_1"/>
    <protectedRange sqref="I38" name="Range1_1_1"/>
    <protectedRange sqref="I69" name="Range1_1_2"/>
    <protectedRange sqref="I100" name="Range1_1_3"/>
    <protectedRange sqref="I131" name="Range1_1_4"/>
    <protectedRange sqref="I162" name="Range1_1_5"/>
    <protectedRange sqref="I193" name="Range1_1_6"/>
    <protectedRange sqref="I224" name="Range1_1_7"/>
  </protectedRanges>
  <mergeCells count="373">
    <mergeCell ref="A247:G247"/>
    <mergeCell ref="B250:H250"/>
    <mergeCell ref="A251:Q252"/>
    <mergeCell ref="A245:E245"/>
    <mergeCell ref="F245:H245"/>
    <mergeCell ref="M238:Q238"/>
    <mergeCell ref="O240:O246"/>
    <mergeCell ref="A242:E242"/>
    <mergeCell ref="A246:E246"/>
    <mergeCell ref="F246:H246"/>
    <mergeCell ref="A241:E241"/>
    <mergeCell ref="F241:H241"/>
    <mergeCell ref="F242:H242"/>
    <mergeCell ref="F243:H243"/>
    <mergeCell ref="A244:E244"/>
    <mergeCell ref="F244:H244"/>
    <mergeCell ref="F249:Q249"/>
    <mergeCell ref="M235:Q236"/>
    <mergeCell ref="A237:E237"/>
    <mergeCell ref="F237:H237"/>
    <mergeCell ref="A238:E238"/>
    <mergeCell ref="F238:H238"/>
    <mergeCell ref="A239:E239"/>
    <mergeCell ref="F239:H239"/>
    <mergeCell ref="A240:E240"/>
    <mergeCell ref="F240:H240"/>
    <mergeCell ref="A230:E230"/>
    <mergeCell ref="F230:H230"/>
    <mergeCell ref="A231:E231"/>
    <mergeCell ref="F231:H231"/>
    <mergeCell ref="A232:E232"/>
    <mergeCell ref="F232:H232"/>
    <mergeCell ref="B233:G233"/>
    <mergeCell ref="A234:K234"/>
    <mergeCell ref="A235:B236"/>
    <mergeCell ref="D235:G236"/>
    <mergeCell ref="H235:K236"/>
    <mergeCell ref="A216:G216"/>
    <mergeCell ref="B219:H219"/>
    <mergeCell ref="A220:Q221"/>
    <mergeCell ref="F227:H227"/>
    <mergeCell ref="A228:C228"/>
    <mergeCell ref="F228:H228"/>
    <mergeCell ref="F229:H229"/>
    <mergeCell ref="B223:J223"/>
    <mergeCell ref="B224:F224"/>
    <mergeCell ref="A229:C229"/>
    <mergeCell ref="A227:E227"/>
    <mergeCell ref="F218:Q218"/>
    <mergeCell ref="A214:E214"/>
    <mergeCell ref="F214:H214"/>
    <mergeCell ref="M207:Q207"/>
    <mergeCell ref="O209:O215"/>
    <mergeCell ref="A211:E211"/>
    <mergeCell ref="A215:E215"/>
    <mergeCell ref="F215:H215"/>
    <mergeCell ref="A210:E210"/>
    <mergeCell ref="F210:H210"/>
    <mergeCell ref="F211:H211"/>
    <mergeCell ref="F212:H212"/>
    <mergeCell ref="A213:E213"/>
    <mergeCell ref="F213:H213"/>
    <mergeCell ref="M204:Q205"/>
    <mergeCell ref="A206:E206"/>
    <mergeCell ref="F206:H206"/>
    <mergeCell ref="A207:E207"/>
    <mergeCell ref="F207:H207"/>
    <mergeCell ref="A208:E208"/>
    <mergeCell ref="F208:H208"/>
    <mergeCell ref="A209:E209"/>
    <mergeCell ref="F209:H209"/>
    <mergeCell ref="A199:E199"/>
    <mergeCell ref="F199:H199"/>
    <mergeCell ref="A200:E200"/>
    <mergeCell ref="F200:H200"/>
    <mergeCell ref="A201:E201"/>
    <mergeCell ref="F201:H201"/>
    <mergeCell ref="B202:G202"/>
    <mergeCell ref="A203:K203"/>
    <mergeCell ref="A204:B205"/>
    <mergeCell ref="D204:G205"/>
    <mergeCell ref="H204:K205"/>
    <mergeCell ref="A185:G185"/>
    <mergeCell ref="B188:H188"/>
    <mergeCell ref="A189:Q190"/>
    <mergeCell ref="F196:H196"/>
    <mergeCell ref="A197:C197"/>
    <mergeCell ref="F197:H197"/>
    <mergeCell ref="F198:H198"/>
    <mergeCell ref="B192:J192"/>
    <mergeCell ref="B193:F193"/>
    <mergeCell ref="A198:C198"/>
    <mergeCell ref="A196:E196"/>
    <mergeCell ref="F187:Q187"/>
    <mergeCell ref="A183:E183"/>
    <mergeCell ref="F183:H183"/>
    <mergeCell ref="M176:Q176"/>
    <mergeCell ref="O178:O184"/>
    <mergeCell ref="A180:E180"/>
    <mergeCell ref="A184:E184"/>
    <mergeCell ref="F184:H184"/>
    <mergeCell ref="A179:E179"/>
    <mergeCell ref="F179:H179"/>
    <mergeCell ref="F180:H180"/>
    <mergeCell ref="F181:H181"/>
    <mergeCell ref="A182:E182"/>
    <mergeCell ref="F182:H182"/>
    <mergeCell ref="M173:Q174"/>
    <mergeCell ref="A175:E175"/>
    <mergeCell ref="F175:H175"/>
    <mergeCell ref="A176:E176"/>
    <mergeCell ref="F176:H176"/>
    <mergeCell ref="A177:E177"/>
    <mergeCell ref="F177:H177"/>
    <mergeCell ref="A178:E178"/>
    <mergeCell ref="F178:H178"/>
    <mergeCell ref="A168:E168"/>
    <mergeCell ref="F168:H168"/>
    <mergeCell ref="A169:E169"/>
    <mergeCell ref="F169:H169"/>
    <mergeCell ref="A170:E170"/>
    <mergeCell ref="F170:H170"/>
    <mergeCell ref="B171:G171"/>
    <mergeCell ref="A172:K172"/>
    <mergeCell ref="A173:B174"/>
    <mergeCell ref="D173:G174"/>
    <mergeCell ref="H173:K174"/>
    <mergeCell ref="A154:G154"/>
    <mergeCell ref="B157:H157"/>
    <mergeCell ref="A158:Q159"/>
    <mergeCell ref="F165:H165"/>
    <mergeCell ref="A166:C166"/>
    <mergeCell ref="F166:H166"/>
    <mergeCell ref="F167:H167"/>
    <mergeCell ref="B161:J161"/>
    <mergeCell ref="B162:F162"/>
    <mergeCell ref="A167:C167"/>
    <mergeCell ref="A165:E165"/>
    <mergeCell ref="F156:Q156"/>
    <mergeCell ref="A152:E152"/>
    <mergeCell ref="F152:H152"/>
    <mergeCell ref="M145:Q145"/>
    <mergeCell ref="O147:O153"/>
    <mergeCell ref="A149:E149"/>
    <mergeCell ref="A153:E153"/>
    <mergeCell ref="F153:H153"/>
    <mergeCell ref="A148:E148"/>
    <mergeCell ref="F148:H148"/>
    <mergeCell ref="F149:H149"/>
    <mergeCell ref="F150:H150"/>
    <mergeCell ref="A151:E151"/>
    <mergeCell ref="F151:H151"/>
    <mergeCell ref="M142:Q143"/>
    <mergeCell ref="A144:E144"/>
    <mergeCell ref="F144:H144"/>
    <mergeCell ref="A145:E145"/>
    <mergeCell ref="F145:H145"/>
    <mergeCell ref="A146:E146"/>
    <mergeCell ref="F146:H146"/>
    <mergeCell ref="A147:E147"/>
    <mergeCell ref="F147:H147"/>
    <mergeCell ref="A137:E137"/>
    <mergeCell ref="F137:H137"/>
    <mergeCell ref="A138:E138"/>
    <mergeCell ref="F138:H138"/>
    <mergeCell ref="A139:E139"/>
    <mergeCell ref="F139:H139"/>
    <mergeCell ref="B140:G140"/>
    <mergeCell ref="A141:K141"/>
    <mergeCell ref="A142:B143"/>
    <mergeCell ref="D142:G143"/>
    <mergeCell ref="H142:K143"/>
    <mergeCell ref="A123:G123"/>
    <mergeCell ref="B126:H126"/>
    <mergeCell ref="A127:Q128"/>
    <mergeCell ref="F134:H134"/>
    <mergeCell ref="A135:C135"/>
    <mergeCell ref="F135:H135"/>
    <mergeCell ref="F136:H136"/>
    <mergeCell ref="B130:J130"/>
    <mergeCell ref="B131:F131"/>
    <mergeCell ref="A136:C136"/>
    <mergeCell ref="A134:E134"/>
    <mergeCell ref="F125:Q125"/>
    <mergeCell ref="A121:E121"/>
    <mergeCell ref="F121:H121"/>
    <mergeCell ref="M114:Q114"/>
    <mergeCell ref="O116:O122"/>
    <mergeCell ref="A118:E118"/>
    <mergeCell ref="A122:E122"/>
    <mergeCell ref="F122:H122"/>
    <mergeCell ref="A117:E117"/>
    <mergeCell ref="F117:H117"/>
    <mergeCell ref="F118:H118"/>
    <mergeCell ref="F119:H119"/>
    <mergeCell ref="A120:E120"/>
    <mergeCell ref="F120:H120"/>
    <mergeCell ref="M111:Q112"/>
    <mergeCell ref="A113:E113"/>
    <mergeCell ref="F113:H113"/>
    <mergeCell ref="A114:E114"/>
    <mergeCell ref="F114:H114"/>
    <mergeCell ref="A115:E115"/>
    <mergeCell ref="F115:H115"/>
    <mergeCell ref="A116:E116"/>
    <mergeCell ref="F116:H116"/>
    <mergeCell ref="A106:E106"/>
    <mergeCell ref="F106:H106"/>
    <mergeCell ref="A107:E107"/>
    <mergeCell ref="F107:H107"/>
    <mergeCell ref="A108:E108"/>
    <mergeCell ref="F108:H108"/>
    <mergeCell ref="B109:G109"/>
    <mergeCell ref="A110:K110"/>
    <mergeCell ref="A111:B112"/>
    <mergeCell ref="D111:G112"/>
    <mergeCell ref="H111:K112"/>
    <mergeCell ref="A92:G92"/>
    <mergeCell ref="B95:H95"/>
    <mergeCell ref="A96:Q97"/>
    <mergeCell ref="F103:H103"/>
    <mergeCell ref="A104:C104"/>
    <mergeCell ref="F104:H104"/>
    <mergeCell ref="F105:H105"/>
    <mergeCell ref="B99:J99"/>
    <mergeCell ref="B100:F100"/>
    <mergeCell ref="A105:C105"/>
    <mergeCell ref="A103:E103"/>
    <mergeCell ref="F94:Q94"/>
    <mergeCell ref="A90:E90"/>
    <mergeCell ref="F90:H90"/>
    <mergeCell ref="M83:Q83"/>
    <mergeCell ref="O85:O91"/>
    <mergeCell ref="A87:E87"/>
    <mergeCell ref="A91:E91"/>
    <mergeCell ref="F91:H91"/>
    <mergeCell ref="A86:E86"/>
    <mergeCell ref="F86:H86"/>
    <mergeCell ref="F87:H87"/>
    <mergeCell ref="F88:H88"/>
    <mergeCell ref="A89:E89"/>
    <mergeCell ref="F89:H89"/>
    <mergeCell ref="M80:Q81"/>
    <mergeCell ref="A82:E82"/>
    <mergeCell ref="F82:H82"/>
    <mergeCell ref="A83:E83"/>
    <mergeCell ref="F83:H83"/>
    <mergeCell ref="A84:E84"/>
    <mergeCell ref="F84:H84"/>
    <mergeCell ref="A85:E85"/>
    <mergeCell ref="F85:H85"/>
    <mergeCell ref="A75:E75"/>
    <mergeCell ref="F75:H75"/>
    <mergeCell ref="A76:E76"/>
    <mergeCell ref="F76:H76"/>
    <mergeCell ref="A77:E77"/>
    <mergeCell ref="F77:H77"/>
    <mergeCell ref="B78:G78"/>
    <mergeCell ref="A79:K79"/>
    <mergeCell ref="A80:B81"/>
    <mergeCell ref="D80:G81"/>
    <mergeCell ref="H80:K81"/>
    <mergeCell ref="F72:H72"/>
    <mergeCell ref="A73:C73"/>
    <mergeCell ref="F73:H73"/>
    <mergeCell ref="F74:H74"/>
    <mergeCell ref="B68:J68"/>
    <mergeCell ref="B69:F69"/>
    <mergeCell ref="A74:C74"/>
    <mergeCell ref="A72:E72"/>
    <mergeCell ref="A61:G61"/>
    <mergeCell ref="B64:H64"/>
    <mergeCell ref="A65:Q66"/>
    <mergeCell ref="F63:Q63"/>
    <mergeCell ref="M52:Q52"/>
    <mergeCell ref="A53:E53"/>
    <mergeCell ref="F53:H53"/>
    <mergeCell ref="A54:E54"/>
    <mergeCell ref="F54:H54"/>
    <mergeCell ref="O54:O60"/>
    <mergeCell ref="A55:E55"/>
    <mergeCell ref="F55:H55"/>
    <mergeCell ref="A60:E60"/>
    <mergeCell ref="F60:H60"/>
    <mergeCell ref="A56:E56"/>
    <mergeCell ref="F56:H56"/>
    <mergeCell ref="F57:H57"/>
    <mergeCell ref="A58:E58"/>
    <mergeCell ref="F58:H58"/>
    <mergeCell ref="A59:E59"/>
    <mergeCell ref="F59:H59"/>
    <mergeCell ref="A52:E52"/>
    <mergeCell ref="F52:H52"/>
    <mergeCell ref="A49:B50"/>
    <mergeCell ref="D49:G50"/>
    <mergeCell ref="H49:K50"/>
    <mergeCell ref="M49:Q50"/>
    <mergeCell ref="A51:E51"/>
    <mergeCell ref="F51:H51"/>
    <mergeCell ref="A45:E45"/>
    <mergeCell ref="F45:H45"/>
    <mergeCell ref="A46:E46"/>
    <mergeCell ref="F46:H46"/>
    <mergeCell ref="B47:G47"/>
    <mergeCell ref="A48:K48"/>
    <mergeCell ref="A42:C42"/>
    <mergeCell ref="F42:H42"/>
    <mergeCell ref="A43:C43"/>
    <mergeCell ref="F43:H43"/>
    <mergeCell ref="A44:E44"/>
    <mergeCell ref="F44:H44"/>
    <mergeCell ref="B37:J37"/>
    <mergeCell ref="B38:F38"/>
    <mergeCell ref="F41:H41"/>
    <mergeCell ref="A41:E41"/>
    <mergeCell ref="A30:G30"/>
    <mergeCell ref="B33:H33"/>
    <mergeCell ref="A34:Q35"/>
    <mergeCell ref="F25:H25"/>
    <mergeCell ref="S25:T25"/>
    <mergeCell ref="F26:H26"/>
    <mergeCell ref="A27:E27"/>
    <mergeCell ref="F27:H27"/>
    <mergeCell ref="A28:E28"/>
    <mergeCell ref="F28:H28"/>
    <mergeCell ref="F32:Q32"/>
    <mergeCell ref="A22:E22"/>
    <mergeCell ref="F22:H22"/>
    <mergeCell ref="A23:E23"/>
    <mergeCell ref="F23:H23"/>
    <mergeCell ref="O23:O29"/>
    <mergeCell ref="S23:T23"/>
    <mergeCell ref="A24:E24"/>
    <mergeCell ref="F24:H24"/>
    <mergeCell ref="S24:T24"/>
    <mergeCell ref="A25:E25"/>
    <mergeCell ref="A29:E29"/>
    <mergeCell ref="F29:H29"/>
    <mergeCell ref="A21:E21"/>
    <mergeCell ref="F21:H21"/>
    <mergeCell ref="M21:Q21"/>
    <mergeCell ref="S21:T21"/>
    <mergeCell ref="A15:E15"/>
    <mergeCell ref="F15:H15"/>
    <mergeCell ref="B16:G16"/>
    <mergeCell ref="A17:K17"/>
    <mergeCell ref="A18:B19"/>
    <mergeCell ref="D18:G19"/>
    <mergeCell ref="H18:K19"/>
    <mergeCell ref="M18:Q19"/>
    <mergeCell ref="S19:X19"/>
    <mergeCell ref="S20:W20"/>
    <mergeCell ref="A13:E13"/>
    <mergeCell ref="F13:H13"/>
    <mergeCell ref="A14:E14"/>
    <mergeCell ref="F14:H14"/>
    <mergeCell ref="A11:C11"/>
    <mergeCell ref="F11:H11"/>
    <mergeCell ref="A12:C12"/>
    <mergeCell ref="F12:H12"/>
    <mergeCell ref="A20:E20"/>
    <mergeCell ref="F20:H20"/>
    <mergeCell ref="B6:J6"/>
    <mergeCell ref="B7:F7"/>
    <mergeCell ref="F10:H10"/>
    <mergeCell ref="A1:D3"/>
    <mergeCell ref="I1:J1"/>
    <mergeCell ref="O1:Q1"/>
    <mergeCell ref="I2:J2"/>
    <mergeCell ref="O2:Q2"/>
    <mergeCell ref="I3:J3"/>
    <mergeCell ref="O3:Q3"/>
    <mergeCell ref="A10:E10"/>
  </mergeCells>
  <conditionalFormatting sqref="B6 B7:F7 I20:I26 K20:K26 A34 B37 B38:F38 B68 B69:F69 B99 B100:F100 B130 B131:F131 B161 B162:F162 B192 B193:F193 B223 B224:F224">
    <cfRule type="cellIs" dxfId="90" priority="57" stopIfTrue="1" operator="equal">
      <formula>0</formula>
    </cfRule>
  </conditionalFormatting>
  <conditionalFormatting sqref="I10:I15 K10:K15">
    <cfRule type="cellIs" dxfId="89" priority="11" stopIfTrue="1" operator="equal">
      <formula>0</formula>
    </cfRule>
  </conditionalFormatting>
  <conditionalFormatting sqref="I28 K28">
    <cfRule type="cellIs" dxfId="88" priority="55" stopIfTrue="1" operator="equal">
      <formula>0</formula>
    </cfRule>
  </conditionalFormatting>
  <conditionalFormatting sqref="I33 K33">
    <cfRule type="cellIs" dxfId="87" priority="56" stopIfTrue="1" operator="equal">
      <formula>0</formula>
    </cfRule>
  </conditionalFormatting>
  <conditionalFormatting sqref="I41:I46">
    <cfRule type="cellIs" dxfId="86" priority="10" stopIfTrue="1" operator="equal">
      <formula>0</formula>
    </cfRule>
  </conditionalFormatting>
  <conditionalFormatting sqref="I51:I57 A65">
    <cfRule type="cellIs" dxfId="85" priority="50" stopIfTrue="1" operator="equal">
      <formula>0</formula>
    </cfRule>
  </conditionalFormatting>
  <conditionalFormatting sqref="I59 K59">
    <cfRule type="cellIs" dxfId="84" priority="48" stopIfTrue="1" operator="equal">
      <formula>0</formula>
    </cfRule>
  </conditionalFormatting>
  <conditionalFormatting sqref="I64 K64">
    <cfRule type="cellIs" dxfId="83" priority="49" stopIfTrue="1" operator="equal">
      <formula>0</formula>
    </cfRule>
  </conditionalFormatting>
  <conditionalFormatting sqref="I72:I77 K72:K77">
    <cfRule type="cellIs" dxfId="82" priority="9" stopIfTrue="1" operator="equal">
      <formula>0</formula>
    </cfRule>
  </conditionalFormatting>
  <conditionalFormatting sqref="I82:I88 K82:K88 A96">
    <cfRule type="cellIs" dxfId="81" priority="29" stopIfTrue="1" operator="equal">
      <formula>0</formula>
    </cfRule>
  </conditionalFormatting>
  <conditionalFormatting sqref="I90 K90">
    <cfRule type="cellIs" dxfId="80" priority="27" stopIfTrue="1" operator="equal">
      <formula>0</formula>
    </cfRule>
  </conditionalFormatting>
  <conditionalFormatting sqref="I95 K95">
    <cfRule type="cellIs" dxfId="79" priority="28" stopIfTrue="1" operator="equal">
      <formula>0</formula>
    </cfRule>
  </conditionalFormatting>
  <conditionalFormatting sqref="I103:I108 K103:K108">
    <cfRule type="cellIs" dxfId="78" priority="8" stopIfTrue="1" operator="equal">
      <formula>0</formula>
    </cfRule>
  </conditionalFormatting>
  <conditionalFormatting sqref="I113:I119 K113:K119 A127">
    <cfRule type="cellIs" dxfId="77" priority="26" stopIfTrue="1" operator="equal">
      <formula>0</formula>
    </cfRule>
  </conditionalFormatting>
  <conditionalFormatting sqref="I121 K121">
    <cfRule type="cellIs" dxfId="76" priority="24" stopIfTrue="1" operator="equal">
      <formula>0</formula>
    </cfRule>
  </conditionalFormatting>
  <conditionalFormatting sqref="I126 K126">
    <cfRule type="cellIs" dxfId="75" priority="25" stopIfTrue="1" operator="equal">
      <formula>0</formula>
    </cfRule>
  </conditionalFormatting>
  <conditionalFormatting sqref="I134:I139 K134:K139">
    <cfRule type="cellIs" dxfId="74" priority="7" stopIfTrue="1" operator="equal">
      <formula>0</formula>
    </cfRule>
  </conditionalFormatting>
  <conditionalFormatting sqref="I144:I150 K144:K150 A158">
    <cfRule type="cellIs" dxfId="73" priority="23" stopIfTrue="1" operator="equal">
      <formula>0</formula>
    </cfRule>
  </conditionalFormatting>
  <conditionalFormatting sqref="I152 K152">
    <cfRule type="cellIs" dxfId="72" priority="21" stopIfTrue="1" operator="equal">
      <formula>0</formula>
    </cfRule>
  </conditionalFormatting>
  <conditionalFormatting sqref="I157 K157">
    <cfRule type="cellIs" dxfId="71" priority="22" stopIfTrue="1" operator="equal">
      <formula>0</formula>
    </cfRule>
  </conditionalFormatting>
  <conditionalFormatting sqref="I165:I170 K165:K170">
    <cfRule type="cellIs" dxfId="70" priority="6" stopIfTrue="1" operator="equal">
      <formula>0</formula>
    </cfRule>
  </conditionalFormatting>
  <conditionalFormatting sqref="I175:I181 K175:K181 A189">
    <cfRule type="cellIs" dxfId="69" priority="20" stopIfTrue="1" operator="equal">
      <formula>0</formula>
    </cfRule>
  </conditionalFormatting>
  <conditionalFormatting sqref="I183 K183">
    <cfRule type="cellIs" dxfId="68" priority="18" stopIfTrue="1" operator="equal">
      <formula>0</formula>
    </cfRule>
  </conditionalFormatting>
  <conditionalFormatting sqref="I188 K188">
    <cfRule type="cellIs" dxfId="67" priority="19" stopIfTrue="1" operator="equal">
      <formula>0</formula>
    </cfRule>
  </conditionalFormatting>
  <conditionalFormatting sqref="I196:I201 K196:K201">
    <cfRule type="cellIs" dxfId="66" priority="5" stopIfTrue="1" operator="equal">
      <formula>0</formula>
    </cfRule>
  </conditionalFormatting>
  <conditionalFormatting sqref="I206:I212 K206:K212 A220">
    <cfRule type="cellIs" dxfId="65" priority="17" stopIfTrue="1" operator="equal">
      <formula>0</formula>
    </cfRule>
  </conditionalFormatting>
  <conditionalFormatting sqref="I214 K214">
    <cfRule type="cellIs" dxfId="64" priority="15" stopIfTrue="1" operator="equal">
      <formula>0</formula>
    </cfRule>
  </conditionalFormatting>
  <conditionalFormatting sqref="I219 K219">
    <cfRule type="cellIs" dxfId="63" priority="16" stopIfTrue="1" operator="equal">
      <formula>0</formula>
    </cfRule>
  </conditionalFormatting>
  <conditionalFormatting sqref="I227:I232 K227:K232">
    <cfRule type="cellIs" dxfId="62" priority="4" stopIfTrue="1" operator="equal">
      <formula>0</formula>
    </cfRule>
  </conditionalFormatting>
  <conditionalFormatting sqref="I237:I243 K237:K243 A251">
    <cfRule type="cellIs" dxfId="61" priority="14" stopIfTrue="1" operator="equal">
      <formula>0</formula>
    </cfRule>
  </conditionalFormatting>
  <conditionalFormatting sqref="I245 K245">
    <cfRule type="cellIs" dxfId="60" priority="12" stopIfTrue="1" operator="equal">
      <formula>0</formula>
    </cfRule>
  </conditionalFormatting>
  <conditionalFormatting sqref="I250 K250">
    <cfRule type="cellIs" dxfId="59" priority="13" stopIfTrue="1" operator="equal">
      <formula>0</formula>
    </cfRule>
  </conditionalFormatting>
  <conditionalFormatting sqref="K41:K46">
    <cfRule type="cellIs" dxfId="58" priority="2" stopIfTrue="1" operator="equal">
      <formula>0</formula>
    </cfRule>
  </conditionalFormatting>
  <conditionalFormatting sqref="K51:K57">
    <cfRule type="cellIs" dxfId="57" priority="1" stopIfTrue="1" operator="equal">
      <formula>0</formula>
    </cfRule>
  </conditionalFormatting>
  <dataValidations count="3">
    <dataValidation type="whole" allowBlank="1" showInputMessage="1" showErrorMessage="1" errorTitle="Negative number" error="Can not put a negative number into worksheet" sqref="J166:J167 J169:J170 J104:J105 J107:J108 J135:J136 J138:J139 L135:L139 J197:J198 J200:J201 J73:J74 J76:J77 L73:L77 L166:L170 L157 J42:J43 J45:J46 L42:L46 J11:J12 J14:J15 L11:L15 J188 L126 J157 J250 J33 L197:L201 L188 J219 L33 J64 L104:L108 L95 J126 L64 J95 J228:J229 J231:J232 L228:L232 L219 L250" xr:uid="{00000000-0002-0000-1E00-000000000000}">
      <formula1>0</formula1>
      <formula2>999999999999</formula2>
    </dataValidation>
    <dataValidation allowBlank="1" showInputMessage="1" showErrorMessage="1" errorTitle="Negative number" error="Can not put a negative number into worksheet" sqref="I168:K168 I166:I167 K166:K167 I188 I106:K106 I104:I105 K104:K105 I126 I137:K137 I135:I136 K135:K136 I199:K199 I197:I198 K197:K198 I219 I75:K75 I73:I74 K73:K74 I176:I178 K176:K178 K188 I157 I44:K44 I42:I43 K250 I13:K13 I11:I12 K11:K12 I145:I147 K145:K147 K157 I33 I21:I23 K21:K23 K33 I207:I209 K207:K209 K219 I64 I52:I54 K42:K43 K64 I114:I116 K114:K116 K126 I95 I83:I85 K83:K85 K95 I230:K230 I228:I229 K228:K229 I250 I238:I240 K238:K240 K52:K54" xr:uid="{00000000-0002-0000-1E00-000001000000}"/>
    <dataValidation type="whole" allowBlank="1" showInputMessage="1" showErrorMessage="1" error="Can not put a positive number into this cell" sqref="K179:K180 I179:I180 K117:K118 I117:I118 K210:K211 I210:I211 K148:K149 I148:I149 K24:K25 I24:I25 I241:I242 I55:I56 K86:K87 I86:I87 K241:K242 K55:K56" xr:uid="{00000000-0002-0000-1E00-000002000000}">
      <formula1>-5.05555555555555E+21</formula1>
      <formula2>0</formula2>
    </dataValidation>
  </dataValidation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Check Box 1">
              <controlPr locked="0" defaultSize="0" autoFill="0" autoLine="0" autoPict="0" altText="">
                <anchor moveWithCells="1">
                  <from>
                    <xdr:col>0</xdr:col>
                    <xdr:colOff>0</xdr:colOff>
                    <xdr:row>17</xdr:row>
                    <xdr:rowOff>0</xdr:rowOff>
                  </from>
                  <to>
                    <xdr:col>0</xdr:col>
                    <xdr:colOff>238125</xdr:colOff>
                    <xdr:row>18</xdr:row>
                    <xdr:rowOff>47625</xdr:rowOff>
                  </to>
                </anchor>
              </controlPr>
            </control>
          </mc:Choice>
        </mc:AlternateContent>
        <mc:AlternateContent xmlns:mc="http://schemas.openxmlformats.org/markup-compatibility/2006">
          <mc:Choice Requires="x14">
            <control shapeId="281602" r:id="rId5" name="Check Box 2">
              <controlPr locked="0" defaultSize="0" autoFill="0" autoLine="0" autoPict="0" altText="">
                <anchor moveWithCells="1">
                  <from>
                    <xdr:col>7</xdr:col>
                    <xdr:colOff>0</xdr:colOff>
                    <xdr:row>17</xdr:row>
                    <xdr:rowOff>0</xdr:rowOff>
                  </from>
                  <to>
                    <xdr:col>8</xdr:col>
                    <xdr:colOff>514350</xdr:colOff>
                    <xdr:row>18</xdr:row>
                    <xdr:rowOff>47625</xdr:rowOff>
                  </to>
                </anchor>
              </controlPr>
            </control>
          </mc:Choice>
        </mc:AlternateContent>
        <mc:AlternateContent xmlns:mc="http://schemas.openxmlformats.org/markup-compatibility/2006">
          <mc:Choice Requires="x14">
            <control shapeId="281603" r:id="rId6" name="Check Box 3">
              <controlPr locked="0" defaultSize="0" autoFill="0" autoLine="0" autoPict="0" altText="">
                <anchor moveWithCells="1">
                  <from>
                    <xdr:col>12</xdr:col>
                    <xdr:colOff>0</xdr:colOff>
                    <xdr:row>17</xdr:row>
                    <xdr:rowOff>0</xdr:rowOff>
                  </from>
                  <to>
                    <xdr:col>12</xdr:col>
                    <xdr:colOff>238125</xdr:colOff>
                    <xdr:row>18</xdr:row>
                    <xdr:rowOff>47625</xdr:rowOff>
                  </to>
                </anchor>
              </controlPr>
            </control>
          </mc:Choice>
        </mc:AlternateContent>
        <mc:AlternateContent xmlns:mc="http://schemas.openxmlformats.org/markup-compatibility/2006">
          <mc:Choice Requires="x14">
            <control shapeId="281604" r:id="rId7" name="Check Box 4">
              <controlPr locked="0" defaultSize="0" autoFill="0" autoLine="0" autoPict="0" altText="">
                <anchor moveWithCells="1">
                  <from>
                    <xdr:col>0</xdr:col>
                    <xdr:colOff>0</xdr:colOff>
                    <xdr:row>48</xdr:row>
                    <xdr:rowOff>0</xdr:rowOff>
                  </from>
                  <to>
                    <xdr:col>0</xdr:col>
                    <xdr:colOff>238125</xdr:colOff>
                    <xdr:row>49</xdr:row>
                    <xdr:rowOff>47625</xdr:rowOff>
                  </to>
                </anchor>
              </controlPr>
            </control>
          </mc:Choice>
        </mc:AlternateContent>
        <mc:AlternateContent xmlns:mc="http://schemas.openxmlformats.org/markup-compatibility/2006">
          <mc:Choice Requires="x14">
            <control shapeId="281605" r:id="rId8" name="Check Box 5">
              <controlPr locked="0" defaultSize="0" autoFill="0" autoLine="0" autoPict="0" altText="">
                <anchor moveWithCells="1">
                  <from>
                    <xdr:col>7</xdr:col>
                    <xdr:colOff>0</xdr:colOff>
                    <xdr:row>48</xdr:row>
                    <xdr:rowOff>0</xdr:rowOff>
                  </from>
                  <to>
                    <xdr:col>8</xdr:col>
                    <xdr:colOff>514350</xdr:colOff>
                    <xdr:row>49</xdr:row>
                    <xdr:rowOff>47625</xdr:rowOff>
                  </to>
                </anchor>
              </controlPr>
            </control>
          </mc:Choice>
        </mc:AlternateContent>
        <mc:AlternateContent xmlns:mc="http://schemas.openxmlformats.org/markup-compatibility/2006">
          <mc:Choice Requires="x14">
            <control shapeId="281606" r:id="rId9" name="Check Box 6">
              <controlPr locked="0" defaultSize="0" autoFill="0" autoLine="0" autoPict="0" altText="">
                <anchor moveWithCells="1">
                  <from>
                    <xdr:col>12</xdr:col>
                    <xdr:colOff>0</xdr:colOff>
                    <xdr:row>48</xdr:row>
                    <xdr:rowOff>0</xdr:rowOff>
                  </from>
                  <to>
                    <xdr:col>12</xdr:col>
                    <xdr:colOff>238125</xdr:colOff>
                    <xdr:row>49</xdr:row>
                    <xdr:rowOff>47625</xdr:rowOff>
                  </to>
                </anchor>
              </controlPr>
            </control>
          </mc:Choice>
        </mc:AlternateContent>
        <mc:AlternateContent xmlns:mc="http://schemas.openxmlformats.org/markup-compatibility/2006">
          <mc:Choice Requires="x14">
            <control shapeId="281607" r:id="rId10" name="Check Box 7">
              <controlPr locked="0" defaultSize="0" autoFill="0" autoLine="0" autoPict="0" altText="">
                <anchor moveWithCells="1">
                  <from>
                    <xdr:col>0</xdr:col>
                    <xdr:colOff>0</xdr:colOff>
                    <xdr:row>78</xdr:row>
                    <xdr:rowOff>0</xdr:rowOff>
                  </from>
                  <to>
                    <xdr:col>0</xdr:col>
                    <xdr:colOff>238125</xdr:colOff>
                    <xdr:row>79</xdr:row>
                    <xdr:rowOff>47625</xdr:rowOff>
                  </to>
                </anchor>
              </controlPr>
            </control>
          </mc:Choice>
        </mc:AlternateContent>
        <mc:AlternateContent xmlns:mc="http://schemas.openxmlformats.org/markup-compatibility/2006">
          <mc:Choice Requires="x14">
            <control shapeId="281608" r:id="rId11" name="Check Box 8">
              <controlPr locked="0" defaultSize="0" autoFill="0" autoLine="0" autoPict="0" altText="">
                <anchor moveWithCells="1">
                  <from>
                    <xdr:col>7</xdr:col>
                    <xdr:colOff>0</xdr:colOff>
                    <xdr:row>78</xdr:row>
                    <xdr:rowOff>0</xdr:rowOff>
                  </from>
                  <to>
                    <xdr:col>8</xdr:col>
                    <xdr:colOff>514350</xdr:colOff>
                    <xdr:row>79</xdr:row>
                    <xdr:rowOff>47625</xdr:rowOff>
                  </to>
                </anchor>
              </controlPr>
            </control>
          </mc:Choice>
        </mc:AlternateContent>
        <mc:AlternateContent xmlns:mc="http://schemas.openxmlformats.org/markup-compatibility/2006">
          <mc:Choice Requires="x14">
            <control shapeId="281609" r:id="rId12" name="Check Box 9">
              <controlPr locked="0" defaultSize="0" autoFill="0" autoLine="0" autoPict="0" altText="">
                <anchor moveWithCells="1">
                  <from>
                    <xdr:col>12</xdr:col>
                    <xdr:colOff>0</xdr:colOff>
                    <xdr:row>78</xdr:row>
                    <xdr:rowOff>0</xdr:rowOff>
                  </from>
                  <to>
                    <xdr:col>12</xdr:col>
                    <xdr:colOff>238125</xdr:colOff>
                    <xdr:row>79</xdr:row>
                    <xdr:rowOff>47625</xdr:rowOff>
                  </to>
                </anchor>
              </controlPr>
            </control>
          </mc:Choice>
        </mc:AlternateContent>
        <mc:AlternateContent xmlns:mc="http://schemas.openxmlformats.org/markup-compatibility/2006">
          <mc:Choice Requires="x14">
            <control shapeId="281610" r:id="rId13" name="Check Box 10">
              <controlPr locked="0" defaultSize="0" autoFill="0" autoLine="0" autoPict="0" altText="">
                <anchor moveWithCells="1">
                  <from>
                    <xdr:col>0</xdr:col>
                    <xdr:colOff>0</xdr:colOff>
                    <xdr:row>109</xdr:row>
                    <xdr:rowOff>0</xdr:rowOff>
                  </from>
                  <to>
                    <xdr:col>0</xdr:col>
                    <xdr:colOff>238125</xdr:colOff>
                    <xdr:row>110</xdr:row>
                    <xdr:rowOff>47625</xdr:rowOff>
                  </to>
                </anchor>
              </controlPr>
            </control>
          </mc:Choice>
        </mc:AlternateContent>
        <mc:AlternateContent xmlns:mc="http://schemas.openxmlformats.org/markup-compatibility/2006">
          <mc:Choice Requires="x14">
            <control shapeId="281611" r:id="rId14" name="Check Box 11">
              <controlPr locked="0" defaultSize="0" autoFill="0" autoLine="0" autoPict="0" altText="">
                <anchor moveWithCells="1">
                  <from>
                    <xdr:col>7</xdr:col>
                    <xdr:colOff>0</xdr:colOff>
                    <xdr:row>109</xdr:row>
                    <xdr:rowOff>0</xdr:rowOff>
                  </from>
                  <to>
                    <xdr:col>8</xdr:col>
                    <xdr:colOff>514350</xdr:colOff>
                    <xdr:row>110</xdr:row>
                    <xdr:rowOff>47625</xdr:rowOff>
                  </to>
                </anchor>
              </controlPr>
            </control>
          </mc:Choice>
        </mc:AlternateContent>
        <mc:AlternateContent xmlns:mc="http://schemas.openxmlformats.org/markup-compatibility/2006">
          <mc:Choice Requires="x14">
            <control shapeId="281612" r:id="rId15" name="Check Box 12">
              <controlPr locked="0" defaultSize="0" autoFill="0" autoLine="0" autoPict="0" altText="">
                <anchor moveWithCells="1">
                  <from>
                    <xdr:col>12</xdr:col>
                    <xdr:colOff>0</xdr:colOff>
                    <xdr:row>109</xdr:row>
                    <xdr:rowOff>0</xdr:rowOff>
                  </from>
                  <to>
                    <xdr:col>12</xdr:col>
                    <xdr:colOff>238125</xdr:colOff>
                    <xdr:row>110</xdr:row>
                    <xdr:rowOff>47625</xdr:rowOff>
                  </to>
                </anchor>
              </controlPr>
            </control>
          </mc:Choice>
        </mc:AlternateContent>
        <mc:AlternateContent xmlns:mc="http://schemas.openxmlformats.org/markup-compatibility/2006">
          <mc:Choice Requires="x14">
            <control shapeId="281613" r:id="rId16" name="Check Box 13">
              <controlPr locked="0" defaultSize="0" autoFill="0" autoLine="0" autoPict="0" altText="">
                <anchor moveWithCells="1">
                  <from>
                    <xdr:col>0</xdr:col>
                    <xdr:colOff>0</xdr:colOff>
                    <xdr:row>140</xdr:row>
                    <xdr:rowOff>0</xdr:rowOff>
                  </from>
                  <to>
                    <xdr:col>0</xdr:col>
                    <xdr:colOff>238125</xdr:colOff>
                    <xdr:row>141</xdr:row>
                    <xdr:rowOff>47625</xdr:rowOff>
                  </to>
                </anchor>
              </controlPr>
            </control>
          </mc:Choice>
        </mc:AlternateContent>
        <mc:AlternateContent xmlns:mc="http://schemas.openxmlformats.org/markup-compatibility/2006">
          <mc:Choice Requires="x14">
            <control shapeId="281614" r:id="rId17" name="Check Box 14">
              <controlPr locked="0" defaultSize="0" autoFill="0" autoLine="0" autoPict="0" altText="">
                <anchor moveWithCells="1">
                  <from>
                    <xdr:col>7</xdr:col>
                    <xdr:colOff>0</xdr:colOff>
                    <xdr:row>140</xdr:row>
                    <xdr:rowOff>0</xdr:rowOff>
                  </from>
                  <to>
                    <xdr:col>8</xdr:col>
                    <xdr:colOff>514350</xdr:colOff>
                    <xdr:row>141</xdr:row>
                    <xdr:rowOff>47625</xdr:rowOff>
                  </to>
                </anchor>
              </controlPr>
            </control>
          </mc:Choice>
        </mc:AlternateContent>
        <mc:AlternateContent xmlns:mc="http://schemas.openxmlformats.org/markup-compatibility/2006">
          <mc:Choice Requires="x14">
            <control shapeId="281615" r:id="rId18" name="Check Box 15">
              <controlPr locked="0" defaultSize="0" autoFill="0" autoLine="0" autoPict="0" altText="">
                <anchor moveWithCells="1">
                  <from>
                    <xdr:col>12</xdr:col>
                    <xdr:colOff>0</xdr:colOff>
                    <xdr:row>140</xdr:row>
                    <xdr:rowOff>0</xdr:rowOff>
                  </from>
                  <to>
                    <xdr:col>12</xdr:col>
                    <xdr:colOff>238125</xdr:colOff>
                    <xdr:row>141</xdr:row>
                    <xdr:rowOff>47625</xdr:rowOff>
                  </to>
                </anchor>
              </controlPr>
            </control>
          </mc:Choice>
        </mc:AlternateContent>
        <mc:AlternateContent xmlns:mc="http://schemas.openxmlformats.org/markup-compatibility/2006">
          <mc:Choice Requires="x14">
            <control shapeId="281616" r:id="rId19" name="Check Box 16">
              <controlPr locked="0" defaultSize="0" autoFill="0" autoLine="0" autoPict="0" altText="">
                <anchor moveWithCells="1">
                  <from>
                    <xdr:col>0</xdr:col>
                    <xdr:colOff>0</xdr:colOff>
                    <xdr:row>171</xdr:row>
                    <xdr:rowOff>0</xdr:rowOff>
                  </from>
                  <to>
                    <xdr:col>0</xdr:col>
                    <xdr:colOff>238125</xdr:colOff>
                    <xdr:row>172</xdr:row>
                    <xdr:rowOff>47625</xdr:rowOff>
                  </to>
                </anchor>
              </controlPr>
            </control>
          </mc:Choice>
        </mc:AlternateContent>
        <mc:AlternateContent xmlns:mc="http://schemas.openxmlformats.org/markup-compatibility/2006">
          <mc:Choice Requires="x14">
            <control shapeId="281617" r:id="rId20" name="Check Box 17">
              <controlPr locked="0" defaultSize="0" autoFill="0" autoLine="0" autoPict="0" altText="">
                <anchor moveWithCells="1">
                  <from>
                    <xdr:col>7</xdr:col>
                    <xdr:colOff>0</xdr:colOff>
                    <xdr:row>171</xdr:row>
                    <xdr:rowOff>0</xdr:rowOff>
                  </from>
                  <to>
                    <xdr:col>8</xdr:col>
                    <xdr:colOff>514350</xdr:colOff>
                    <xdr:row>172</xdr:row>
                    <xdr:rowOff>47625</xdr:rowOff>
                  </to>
                </anchor>
              </controlPr>
            </control>
          </mc:Choice>
        </mc:AlternateContent>
        <mc:AlternateContent xmlns:mc="http://schemas.openxmlformats.org/markup-compatibility/2006">
          <mc:Choice Requires="x14">
            <control shapeId="281618" r:id="rId21" name="Check Box 18">
              <controlPr locked="0" defaultSize="0" autoFill="0" autoLine="0" autoPict="0" altText="">
                <anchor moveWithCells="1">
                  <from>
                    <xdr:col>12</xdr:col>
                    <xdr:colOff>0</xdr:colOff>
                    <xdr:row>171</xdr:row>
                    <xdr:rowOff>0</xdr:rowOff>
                  </from>
                  <to>
                    <xdr:col>12</xdr:col>
                    <xdr:colOff>238125</xdr:colOff>
                    <xdr:row>172</xdr:row>
                    <xdr:rowOff>47625</xdr:rowOff>
                  </to>
                </anchor>
              </controlPr>
            </control>
          </mc:Choice>
        </mc:AlternateContent>
        <mc:AlternateContent xmlns:mc="http://schemas.openxmlformats.org/markup-compatibility/2006">
          <mc:Choice Requires="x14">
            <control shapeId="281619" r:id="rId22" name="Check Box 19">
              <controlPr locked="0" defaultSize="0" autoFill="0" autoLine="0" autoPict="0" altText="">
                <anchor moveWithCells="1">
                  <from>
                    <xdr:col>0</xdr:col>
                    <xdr:colOff>0</xdr:colOff>
                    <xdr:row>202</xdr:row>
                    <xdr:rowOff>0</xdr:rowOff>
                  </from>
                  <to>
                    <xdr:col>0</xdr:col>
                    <xdr:colOff>238125</xdr:colOff>
                    <xdr:row>203</xdr:row>
                    <xdr:rowOff>47625</xdr:rowOff>
                  </to>
                </anchor>
              </controlPr>
            </control>
          </mc:Choice>
        </mc:AlternateContent>
        <mc:AlternateContent xmlns:mc="http://schemas.openxmlformats.org/markup-compatibility/2006">
          <mc:Choice Requires="x14">
            <control shapeId="281620" r:id="rId23" name="Check Box 20">
              <controlPr locked="0" defaultSize="0" autoFill="0" autoLine="0" autoPict="0" altText="">
                <anchor moveWithCells="1">
                  <from>
                    <xdr:col>7</xdr:col>
                    <xdr:colOff>0</xdr:colOff>
                    <xdr:row>202</xdr:row>
                    <xdr:rowOff>0</xdr:rowOff>
                  </from>
                  <to>
                    <xdr:col>8</xdr:col>
                    <xdr:colOff>514350</xdr:colOff>
                    <xdr:row>203</xdr:row>
                    <xdr:rowOff>47625</xdr:rowOff>
                  </to>
                </anchor>
              </controlPr>
            </control>
          </mc:Choice>
        </mc:AlternateContent>
        <mc:AlternateContent xmlns:mc="http://schemas.openxmlformats.org/markup-compatibility/2006">
          <mc:Choice Requires="x14">
            <control shapeId="281621" r:id="rId24" name="Check Box 21">
              <controlPr locked="0" defaultSize="0" autoFill="0" autoLine="0" autoPict="0" altText="">
                <anchor moveWithCells="1">
                  <from>
                    <xdr:col>12</xdr:col>
                    <xdr:colOff>0</xdr:colOff>
                    <xdr:row>202</xdr:row>
                    <xdr:rowOff>0</xdr:rowOff>
                  </from>
                  <to>
                    <xdr:col>12</xdr:col>
                    <xdr:colOff>238125</xdr:colOff>
                    <xdr:row>203</xdr:row>
                    <xdr:rowOff>47625</xdr:rowOff>
                  </to>
                </anchor>
              </controlPr>
            </control>
          </mc:Choice>
        </mc:AlternateContent>
        <mc:AlternateContent xmlns:mc="http://schemas.openxmlformats.org/markup-compatibility/2006">
          <mc:Choice Requires="x14">
            <control shapeId="281622" r:id="rId25" name="Check Box 22">
              <controlPr locked="0" defaultSize="0" autoFill="0" autoLine="0" autoPict="0" altText="">
                <anchor moveWithCells="1">
                  <from>
                    <xdr:col>0</xdr:col>
                    <xdr:colOff>0</xdr:colOff>
                    <xdr:row>233</xdr:row>
                    <xdr:rowOff>0</xdr:rowOff>
                  </from>
                  <to>
                    <xdr:col>0</xdr:col>
                    <xdr:colOff>238125</xdr:colOff>
                    <xdr:row>234</xdr:row>
                    <xdr:rowOff>47625</xdr:rowOff>
                  </to>
                </anchor>
              </controlPr>
            </control>
          </mc:Choice>
        </mc:AlternateContent>
        <mc:AlternateContent xmlns:mc="http://schemas.openxmlformats.org/markup-compatibility/2006">
          <mc:Choice Requires="x14">
            <control shapeId="281623" r:id="rId26" name="Check Box 23">
              <controlPr locked="0" defaultSize="0" autoFill="0" autoLine="0" autoPict="0" altText="">
                <anchor moveWithCells="1">
                  <from>
                    <xdr:col>7</xdr:col>
                    <xdr:colOff>0</xdr:colOff>
                    <xdr:row>233</xdr:row>
                    <xdr:rowOff>0</xdr:rowOff>
                  </from>
                  <to>
                    <xdr:col>8</xdr:col>
                    <xdr:colOff>514350</xdr:colOff>
                    <xdr:row>234</xdr:row>
                    <xdr:rowOff>47625</xdr:rowOff>
                  </to>
                </anchor>
              </controlPr>
            </control>
          </mc:Choice>
        </mc:AlternateContent>
        <mc:AlternateContent xmlns:mc="http://schemas.openxmlformats.org/markup-compatibility/2006">
          <mc:Choice Requires="x14">
            <control shapeId="281624" r:id="rId27" name="Check Box 24">
              <controlPr locked="0" defaultSize="0" autoFill="0" autoLine="0" autoPict="0" altText="">
                <anchor moveWithCells="1">
                  <from>
                    <xdr:col>12</xdr:col>
                    <xdr:colOff>0</xdr:colOff>
                    <xdr:row>233</xdr:row>
                    <xdr:rowOff>0</xdr:rowOff>
                  </from>
                  <to>
                    <xdr:col>12</xdr:col>
                    <xdr:colOff>238125</xdr:colOff>
                    <xdr:row>234</xdr:row>
                    <xdr:rowOff>47625</xdr:rowOff>
                  </to>
                </anchor>
              </controlPr>
            </control>
          </mc:Choice>
        </mc:AlternateContent>
        <mc:AlternateContent xmlns:mc="http://schemas.openxmlformats.org/markup-compatibility/2006">
          <mc:Choice Requires="x14">
            <control shapeId="281625" r:id="rId28" name="Button 25">
              <controlPr defaultSize="0" print="0" autoFill="0" autoPict="0" macro="[0]!scorpgreat">
                <anchor moveWithCells="1" sizeWithCells="1">
                  <from>
                    <xdr:col>13</xdr:col>
                    <xdr:colOff>0</xdr:colOff>
                    <xdr:row>5</xdr:row>
                    <xdr:rowOff>57150</xdr:rowOff>
                  </from>
                  <to>
                    <xdr:col>17</xdr:col>
                    <xdr:colOff>0</xdr:colOff>
                    <xdr:row>6</xdr:row>
                    <xdr:rowOff>57150</xdr:rowOff>
                  </to>
                </anchor>
              </controlPr>
            </control>
          </mc:Choice>
        </mc:AlternateContent>
        <mc:AlternateContent xmlns:mc="http://schemas.openxmlformats.org/markup-compatibility/2006">
          <mc:Choice Requires="x14">
            <control shapeId="281795" r:id="rId29" name="Check Box 195">
              <controlPr locked="0" defaultSize="0" autoFill="0" autoLine="0" autoPict="0" altText="">
                <anchor moveWithCells="1">
                  <from>
                    <xdr:col>0</xdr:col>
                    <xdr:colOff>0</xdr:colOff>
                    <xdr:row>48</xdr:row>
                    <xdr:rowOff>0</xdr:rowOff>
                  </from>
                  <to>
                    <xdr:col>0</xdr:col>
                    <xdr:colOff>238125</xdr:colOff>
                    <xdr:row>49</xdr:row>
                    <xdr:rowOff>47625</xdr:rowOff>
                  </to>
                </anchor>
              </controlPr>
            </control>
          </mc:Choice>
        </mc:AlternateContent>
        <mc:AlternateContent xmlns:mc="http://schemas.openxmlformats.org/markup-compatibility/2006">
          <mc:Choice Requires="x14">
            <control shapeId="281796" r:id="rId30" name="Check Box 196">
              <controlPr locked="0" defaultSize="0" autoFill="0" autoLine="0" autoPict="0" altText="">
                <anchor moveWithCells="1">
                  <from>
                    <xdr:col>7</xdr:col>
                    <xdr:colOff>0</xdr:colOff>
                    <xdr:row>48</xdr:row>
                    <xdr:rowOff>0</xdr:rowOff>
                  </from>
                  <to>
                    <xdr:col>8</xdr:col>
                    <xdr:colOff>514350</xdr:colOff>
                    <xdr:row>49</xdr:row>
                    <xdr:rowOff>47625</xdr:rowOff>
                  </to>
                </anchor>
              </controlPr>
            </control>
          </mc:Choice>
        </mc:AlternateContent>
        <mc:AlternateContent xmlns:mc="http://schemas.openxmlformats.org/markup-compatibility/2006">
          <mc:Choice Requires="x14">
            <control shapeId="281797" r:id="rId31" name="Check Box 197">
              <controlPr locked="0" defaultSize="0" autoFill="0" autoLine="0" autoPict="0" altText="">
                <anchor moveWithCells="1">
                  <from>
                    <xdr:col>12</xdr:col>
                    <xdr:colOff>0</xdr:colOff>
                    <xdr:row>48</xdr:row>
                    <xdr:rowOff>0</xdr:rowOff>
                  </from>
                  <to>
                    <xdr:col>12</xdr:col>
                    <xdr:colOff>238125</xdr:colOff>
                    <xdr:row>49</xdr:row>
                    <xdr:rowOff>47625</xdr:rowOff>
                  </to>
                </anchor>
              </controlPr>
            </control>
          </mc:Choice>
        </mc:AlternateContent>
        <mc:AlternateContent xmlns:mc="http://schemas.openxmlformats.org/markup-compatibility/2006">
          <mc:Choice Requires="x14">
            <control shapeId="281806" r:id="rId32" name="Check Box 206">
              <controlPr locked="0" defaultSize="0" autoFill="0" autoLine="0" autoPict="0" altText="">
                <anchor moveWithCells="1">
                  <from>
                    <xdr:col>0</xdr:col>
                    <xdr:colOff>0</xdr:colOff>
                    <xdr:row>78</xdr:row>
                    <xdr:rowOff>0</xdr:rowOff>
                  </from>
                  <to>
                    <xdr:col>0</xdr:col>
                    <xdr:colOff>238125</xdr:colOff>
                    <xdr:row>79</xdr:row>
                    <xdr:rowOff>47625</xdr:rowOff>
                  </to>
                </anchor>
              </controlPr>
            </control>
          </mc:Choice>
        </mc:AlternateContent>
        <mc:AlternateContent xmlns:mc="http://schemas.openxmlformats.org/markup-compatibility/2006">
          <mc:Choice Requires="x14">
            <control shapeId="281807" r:id="rId33" name="Check Box 207">
              <controlPr locked="0" defaultSize="0" autoFill="0" autoLine="0" autoPict="0" altText="">
                <anchor moveWithCells="1">
                  <from>
                    <xdr:col>7</xdr:col>
                    <xdr:colOff>0</xdr:colOff>
                    <xdr:row>78</xdr:row>
                    <xdr:rowOff>0</xdr:rowOff>
                  </from>
                  <to>
                    <xdr:col>8</xdr:col>
                    <xdr:colOff>514350</xdr:colOff>
                    <xdr:row>79</xdr:row>
                    <xdr:rowOff>47625</xdr:rowOff>
                  </to>
                </anchor>
              </controlPr>
            </control>
          </mc:Choice>
        </mc:AlternateContent>
        <mc:AlternateContent xmlns:mc="http://schemas.openxmlformats.org/markup-compatibility/2006">
          <mc:Choice Requires="x14">
            <control shapeId="281808" r:id="rId34" name="Check Box 208">
              <controlPr locked="0" defaultSize="0" autoFill="0" autoLine="0" autoPict="0" altText="">
                <anchor moveWithCells="1">
                  <from>
                    <xdr:col>12</xdr:col>
                    <xdr:colOff>0</xdr:colOff>
                    <xdr:row>78</xdr:row>
                    <xdr:rowOff>0</xdr:rowOff>
                  </from>
                  <to>
                    <xdr:col>12</xdr:col>
                    <xdr:colOff>238125</xdr:colOff>
                    <xdr:row>79</xdr:row>
                    <xdr:rowOff>47625</xdr:rowOff>
                  </to>
                </anchor>
              </controlPr>
            </control>
          </mc:Choice>
        </mc:AlternateContent>
        <mc:AlternateContent xmlns:mc="http://schemas.openxmlformats.org/markup-compatibility/2006">
          <mc:Choice Requires="x14">
            <control shapeId="281817" r:id="rId35" name="Check Box 217">
              <controlPr locked="0" defaultSize="0" autoFill="0" autoLine="0" autoPict="0" altText="">
                <anchor moveWithCells="1">
                  <from>
                    <xdr:col>0</xdr:col>
                    <xdr:colOff>0</xdr:colOff>
                    <xdr:row>109</xdr:row>
                    <xdr:rowOff>0</xdr:rowOff>
                  </from>
                  <to>
                    <xdr:col>0</xdr:col>
                    <xdr:colOff>238125</xdr:colOff>
                    <xdr:row>110</xdr:row>
                    <xdr:rowOff>47625</xdr:rowOff>
                  </to>
                </anchor>
              </controlPr>
            </control>
          </mc:Choice>
        </mc:AlternateContent>
        <mc:AlternateContent xmlns:mc="http://schemas.openxmlformats.org/markup-compatibility/2006">
          <mc:Choice Requires="x14">
            <control shapeId="281818" r:id="rId36" name="Check Box 218">
              <controlPr locked="0" defaultSize="0" autoFill="0" autoLine="0" autoPict="0" altText="">
                <anchor moveWithCells="1">
                  <from>
                    <xdr:col>7</xdr:col>
                    <xdr:colOff>0</xdr:colOff>
                    <xdr:row>109</xdr:row>
                    <xdr:rowOff>0</xdr:rowOff>
                  </from>
                  <to>
                    <xdr:col>8</xdr:col>
                    <xdr:colOff>514350</xdr:colOff>
                    <xdr:row>110</xdr:row>
                    <xdr:rowOff>47625</xdr:rowOff>
                  </to>
                </anchor>
              </controlPr>
            </control>
          </mc:Choice>
        </mc:AlternateContent>
        <mc:AlternateContent xmlns:mc="http://schemas.openxmlformats.org/markup-compatibility/2006">
          <mc:Choice Requires="x14">
            <control shapeId="281819" r:id="rId37" name="Check Box 219">
              <controlPr locked="0" defaultSize="0" autoFill="0" autoLine="0" autoPict="0" altText="">
                <anchor moveWithCells="1">
                  <from>
                    <xdr:col>12</xdr:col>
                    <xdr:colOff>0</xdr:colOff>
                    <xdr:row>109</xdr:row>
                    <xdr:rowOff>0</xdr:rowOff>
                  </from>
                  <to>
                    <xdr:col>12</xdr:col>
                    <xdr:colOff>238125</xdr:colOff>
                    <xdr:row>110</xdr:row>
                    <xdr:rowOff>47625</xdr:rowOff>
                  </to>
                </anchor>
              </controlPr>
            </control>
          </mc:Choice>
        </mc:AlternateContent>
        <mc:AlternateContent xmlns:mc="http://schemas.openxmlformats.org/markup-compatibility/2006">
          <mc:Choice Requires="x14">
            <control shapeId="281828" r:id="rId38" name="Check Box 228">
              <controlPr locked="0" defaultSize="0" autoFill="0" autoLine="0" autoPict="0" altText="">
                <anchor moveWithCells="1">
                  <from>
                    <xdr:col>0</xdr:col>
                    <xdr:colOff>0</xdr:colOff>
                    <xdr:row>140</xdr:row>
                    <xdr:rowOff>0</xdr:rowOff>
                  </from>
                  <to>
                    <xdr:col>0</xdr:col>
                    <xdr:colOff>238125</xdr:colOff>
                    <xdr:row>141</xdr:row>
                    <xdr:rowOff>47625</xdr:rowOff>
                  </to>
                </anchor>
              </controlPr>
            </control>
          </mc:Choice>
        </mc:AlternateContent>
        <mc:AlternateContent xmlns:mc="http://schemas.openxmlformats.org/markup-compatibility/2006">
          <mc:Choice Requires="x14">
            <control shapeId="281829" r:id="rId39" name="Check Box 229">
              <controlPr locked="0" defaultSize="0" autoFill="0" autoLine="0" autoPict="0" altText="">
                <anchor moveWithCells="1">
                  <from>
                    <xdr:col>7</xdr:col>
                    <xdr:colOff>0</xdr:colOff>
                    <xdr:row>140</xdr:row>
                    <xdr:rowOff>0</xdr:rowOff>
                  </from>
                  <to>
                    <xdr:col>8</xdr:col>
                    <xdr:colOff>514350</xdr:colOff>
                    <xdr:row>141</xdr:row>
                    <xdr:rowOff>47625</xdr:rowOff>
                  </to>
                </anchor>
              </controlPr>
            </control>
          </mc:Choice>
        </mc:AlternateContent>
        <mc:AlternateContent xmlns:mc="http://schemas.openxmlformats.org/markup-compatibility/2006">
          <mc:Choice Requires="x14">
            <control shapeId="281830" r:id="rId40" name="Check Box 230">
              <controlPr locked="0" defaultSize="0" autoFill="0" autoLine="0" autoPict="0" altText="">
                <anchor moveWithCells="1">
                  <from>
                    <xdr:col>12</xdr:col>
                    <xdr:colOff>0</xdr:colOff>
                    <xdr:row>140</xdr:row>
                    <xdr:rowOff>0</xdr:rowOff>
                  </from>
                  <to>
                    <xdr:col>12</xdr:col>
                    <xdr:colOff>238125</xdr:colOff>
                    <xdr:row>141</xdr:row>
                    <xdr:rowOff>47625</xdr:rowOff>
                  </to>
                </anchor>
              </controlPr>
            </control>
          </mc:Choice>
        </mc:AlternateContent>
        <mc:AlternateContent xmlns:mc="http://schemas.openxmlformats.org/markup-compatibility/2006">
          <mc:Choice Requires="x14">
            <control shapeId="281839" r:id="rId41" name="Check Box 239">
              <controlPr locked="0" defaultSize="0" autoFill="0" autoLine="0" autoPict="0" altText="">
                <anchor moveWithCells="1">
                  <from>
                    <xdr:col>0</xdr:col>
                    <xdr:colOff>0</xdr:colOff>
                    <xdr:row>171</xdr:row>
                    <xdr:rowOff>0</xdr:rowOff>
                  </from>
                  <to>
                    <xdr:col>0</xdr:col>
                    <xdr:colOff>238125</xdr:colOff>
                    <xdr:row>172</xdr:row>
                    <xdr:rowOff>47625</xdr:rowOff>
                  </to>
                </anchor>
              </controlPr>
            </control>
          </mc:Choice>
        </mc:AlternateContent>
        <mc:AlternateContent xmlns:mc="http://schemas.openxmlformats.org/markup-compatibility/2006">
          <mc:Choice Requires="x14">
            <control shapeId="281840" r:id="rId42" name="Check Box 240">
              <controlPr locked="0" defaultSize="0" autoFill="0" autoLine="0" autoPict="0" altText="">
                <anchor moveWithCells="1">
                  <from>
                    <xdr:col>7</xdr:col>
                    <xdr:colOff>0</xdr:colOff>
                    <xdr:row>171</xdr:row>
                    <xdr:rowOff>0</xdr:rowOff>
                  </from>
                  <to>
                    <xdr:col>8</xdr:col>
                    <xdr:colOff>514350</xdr:colOff>
                    <xdr:row>172</xdr:row>
                    <xdr:rowOff>47625</xdr:rowOff>
                  </to>
                </anchor>
              </controlPr>
            </control>
          </mc:Choice>
        </mc:AlternateContent>
        <mc:AlternateContent xmlns:mc="http://schemas.openxmlformats.org/markup-compatibility/2006">
          <mc:Choice Requires="x14">
            <control shapeId="281841" r:id="rId43" name="Check Box 241">
              <controlPr locked="0" defaultSize="0" autoFill="0" autoLine="0" autoPict="0" altText="">
                <anchor moveWithCells="1">
                  <from>
                    <xdr:col>12</xdr:col>
                    <xdr:colOff>0</xdr:colOff>
                    <xdr:row>171</xdr:row>
                    <xdr:rowOff>0</xdr:rowOff>
                  </from>
                  <to>
                    <xdr:col>12</xdr:col>
                    <xdr:colOff>238125</xdr:colOff>
                    <xdr:row>172</xdr:row>
                    <xdr:rowOff>47625</xdr:rowOff>
                  </to>
                </anchor>
              </controlPr>
            </control>
          </mc:Choice>
        </mc:AlternateContent>
        <mc:AlternateContent xmlns:mc="http://schemas.openxmlformats.org/markup-compatibility/2006">
          <mc:Choice Requires="x14">
            <control shapeId="281850" r:id="rId44" name="Check Box 250">
              <controlPr locked="0" defaultSize="0" autoFill="0" autoLine="0" autoPict="0" altText="">
                <anchor moveWithCells="1">
                  <from>
                    <xdr:col>0</xdr:col>
                    <xdr:colOff>0</xdr:colOff>
                    <xdr:row>202</xdr:row>
                    <xdr:rowOff>0</xdr:rowOff>
                  </from>
                  <to>
                    <xdr:col>0</xdr:col>
                    <xdr:colOff>238125</xdr:colOff>
                    <xdr:row>203</xdr:row>
                    <xdr:rowOff>47625</xdr:rowOff>
                  </to>
                </anchor>
              </controlPr>
            </control>
          </mc:Choice>
        </mc:AlternateContent>
        <mc:AlternateContent xmlns:mc="http://schemas.openxmlformats.org/markup-compatibility/2006">
          <mc:Choice Requires="x14">
            <control shapeId="281851" r:id="rId45" name="Check Box 251">
              <controlPr locked="0" defaultSize="0" autoFill="0" autoLine="0" autoPict="0" altText="">
                <anchor moveWithCells="1">
                  <from>
                    <xdr:col>7</xdr:col>
                    <xdr:colOff>0</xdr:colOff>
                    <xdr:row>202</xdr:row>
                    <xdr:rowOff>0</xdr:rowOff>
                  </from>
                  <to>
                    <xdr:col>8</xdr:col>
                    <xdr:colOff>514350</xdr:colOff>
                    <xdr:row>203</xdr:row>
                    <xdr:rowOff>47625</xdr:rowOff>
                  </to>
                </anchor>
              </controlPr>
            </control>
          </mc:Choice>
        </mc:AlternateContent>
        <mc:AlternateContent xmlns:mc="http://schemas.openxmlformats.org/markup-compatibility/2006">
          <mc:Choice Requires="x14">
            <control shapeId="281852" r:id="rId46" name="Check Box 252">
              <controlPr locked="0" defaultSize="0" autoFill="0" autoLine="0" autoPict="0" altText="">
                <anchor moveWithCells="1">
                  <from>
                    <xdr:col>12</xdr:col>
                    <xdr:colOff>0</xdr:colOff>
                    <xdr:row>202</xdr:row>
                    <xdr:rowOff>0</xdr:rowOff>
                  </from>
                  <to>
                    <xdr:col>12</xdr:col>
                    <xdr:colOff>238125</xdr:colOff>
                    <xdr:row>203</xdr:row>
                    <xdr:rowOff>47625</xdr:rowOff>
                  </to>
                </anchor>
              </controlPr>
            </control>
          </mc:Choice>
        </mc:AlternateContent>
        <mc:AlternateContent xmlns:mc="http://schemas.openxmlformats.org/markup-compatibility/2006">
          <mc:Choice Requires="x14">
            <control shapeId="281861" r:id="rId47" name="Check Box 261">
              <controlPr locked="0" defaultSize="0" autoFill="0" autoLine="0" autoPict="0" altText="">
                <anchor moveWithCells="1">
                  <from>
                    <xdr:col>0</xdr:col>
                    <xdr:colOff>0</xdr:colOff>
                    <xdr:row>233</xdr:row>
                    <xdr:rowOff>0</xdr:rowOff>
                  </from>
                  <to>
                    <xdr:col>0</xdr:col>
                    <xdr:colOff>238125</xdr:colOff>
                    <xdr:row>234</xdr:row>
                    <xdr:rowOff>47625</xdr:rowOff>
                  </to>
                </anchor>
              </controlPr>
            </control>
          </mc:Choice>
        </mc:AlternateContent>
        <mc:AlternateContent xmlns:mc="http://schemas.openxmlformats.org/markup-compatibility/2006">
          <mc:Choice Requires="x14">
            <control shapeId="281862" r:id="rId48" name="Check Box 262">
              <controlPr locked="0" defaultSize="0" autoFill="0" autoLine="0" autoPict="0" altText="">
                <anchor moveWithCells="1">
                  <from>
                    <xdr:col>7</xdr:col>
                    <xdr:colOff>0</xdr:colOff>
                    <xdr:row>233</xdr:row>
                    <xdr:rowOff>0</xdr:rowOff>
                  </from>
                  <to>
                    <xdr:col>8</xdr:col>
                    <xdr:colOff>514350</xdr:colOff>
                    <xdr:row>234</xdr:row>
                    <xdr:rowOff>47625</xdr:rowOff>
                  </to>
                </anchor>
              </controlPr>
            </control>
          </mc:Choice>
        </mc:AlternateContent>
        <mc:AlternateContent xmlns:mc="http://schemas.openxmlformats.org/markup-compatibility/2006">
          <mc:Choice Requires="x14">
            <control shapeId="281863" r:id="rId49" name="Check Box 263">
              <controlPr locked="0" defaultSize="0" autoFill="0" autoLine="0" autoPict="0" altText="">
                <anchor moveWithCells="1">
                  <from>
                    <xdr:col>12</xdr:col>
                    <xdr:colOff>0</xdr:colOff>
                    <xdr:row>233</xdr:row>
                    <xdr:rowOff>0</xdr:rowOff>
                  </from>
                  <to>
                    <xdr:col>12</xdr:col>
                    <xdr:colOff>238125</xdr:colOff>
                    <xdr:row>234</xdr:row>
                    <xdr:rowOff>47625</xdr:rowOff>
                  </to>
                </anchor>
              </controlPr>
            </control>
          </mc:Choice>
        </mc:AlternateContent>
        <mc:AlternateContent xmlns:mc="http://schemas.openxmlformats.org/markup-compatibility/2006">
          <mc:Choice Requires="x14">
            <control shapeId="281872" r:id="rId50" name="Check Box 272">
              <controlPr locked="0" defaultSize="0" autoFill="0" autoLine="0" autoPict="0" altText="">
                <anchor moveWithCells="1">
                  <from>
                    <xdr:col>0</xdr:col>
                    <xdr:colOff>0</xdr:colOff>
                    <xdr:row>79</xdr:row>
                    <xdr:rowOff>0</xdr:rowOff>
                  </from>
                  <to>
                    <xdr:col>0</xdr:col>
                    <xdr:colOff>238125</xdr:colOff>
                    <xdr:row>80</xdr:row>
                    <xdr:rowOff>47625</xdr:rowOff>
                  </to>
                </anchor>
              </controlPr>
            </control>
          </mc:Choice>
        </mc:AlternateContent>
        <mc:AlternateContent xmlns:mc="http://schemas.openxmlformats.org/markup-compatibility/2006">
          <mc:Choice Requires="x14">
            <control shapeId="281873" r:id="rId51" name="Check Box 273">
              <controlPr locked="0" defaultSize="0" autoFill="0" autoLine="0" autoPict="0" altText="">
                <anchor moveWithCells="1">
                  <from>
                    <xdr:col>7</xdr:col>
                    <xdr:colOff>0</xdr:colOff>
                    <xdr:row>79</xdr:row>
                    <xdr:rowOff>0</xdr:rowOff>
                  </from>
                  <to>
                    <xdr:col>8</xdr:col>
                    <xdr:colOff>514350</xdr:colOff>
                    <xdr:row>80</xdr:row>
                    <xdr:rowOff>47625</xdr:rowOff>
                  </to>
                </anchor>
              </controlPr>
            </control>
          </mc:Choice>
        </mc:AlternateContent>
        <mc:AlternateContent xmlns:mc="http://schemas.openxmlformats.org/markup-compatibility/2006">
          <mc:Choice Requires="x14">
            <control shapeId="281874" r:id="rId52" name="Check Box 274">
              <controlPr locked="0" defaultSize="0" autoFill="0" autoLine="0" autoPict="0" altText="">
                <anchor moveWithCells="1">
                  <from>
                    <xdr:col>12</xdr:col>
                    <xdr:colOff>0</xdr:colOff>
                    <xdr:row>79</xdr:row>
                    <xdr:rowOff>0</xdr:rowOff>
                  </from>
                  <to>
                    <xdr:col>12</xdr:col>
                    <xdr:colOff>238125</xdr:colOff>
                    <xdr:row>80</xdr:row>
                    <xdr:rowOff>47625</xdr:rowOff>
                  </to>
                </anchor>
              </controlPr>
            </control>
          </mc:Choice>
        </mc:AlternateContent>
        <mc:AlternateContent xmlns:mc="http://schemas.openxmlformats.org/markup-compatibility/2006">
          <mc:Choice Requires="x14">
            <control shapeId="281875" r:id="rId53" name="Check Box 275">
              <controlPr locked="0" defaultSize="0" autoFill="0" autoLine="0" autoPict="0" altText="">
                <anchor moveWithCells="1">
                  <from>
                    <xdr:col>0</xdr:col>
                    <xdr:colOff>0</xdr:colOff>
                    <xdr:row>79</xdr:row>
                    <xdr:rowOff>0</xdr:rowOff>
                  </from>
                  <to>
                    <xdr:col>0</xdr:col>
                    <xdr:colOff>238125</xdr:colOff>
                    <xdr:row>80</xdr:row>
                    <xdr:rowOff>47625</xdr:rowOff>
                  </to>
                </anchor>
              </controlPr>
            </control>
          </mc:Choice>
        </mc:AlternateContent>
        <mc:AlternateContent xmlns:mc="http://schemas.openxmlformats.org/markup-compatibility/2006">
          <mc:Choice Requires="x14">
            <control shapeId="281876" r:id="rId54" name="Check Box 276">
              <controlPr locked="0" defaultSize="0" autoFill="0" autoLine="0" autoPict="0" altText="">
                <anchor moveWithCells="1">
                  <from>
                    <xdr:col>7</xdr:col>
                    <xdr:colOff>0</xdr:colOff>
                    <xdr:row>79</xdr:row>
                    <xdr:rowOff>0</xdr:rowOff>
                  </from>
                  <to>
                    <xdr:col>8</xdr:col>
                    <xdr:colOff>514350</xdr:colOff>
                    <xdr:row>80</xdr:row>
                    <xdr:rowOff>47625</xdr:rowOff>
                  </to>
                </anchor>
              </controlPr>
            </control>
          </mc:Choice>
        </mc:AlternateContent>
        <mc:AlternateContent xmlns:mc="http://schemas.openxmlformats.org/markup-compatibility/2006">
          <mc:Choice Requires="x14">
            <control shapeId="281877" r:id="rId55" name="Check Box 277">
              <controlPr locked="0" defaultSize="0" autoFill="0" autoLine="0" autoPict="0" altText="">
                <anchor moveWithCells="1">
                  <from>
                    <xdr:col>12</xdr:col>
                    <xdr:colOff>0</xdr:colOff>
                    <xdr:row>79</xdr:row>
                    <xdr:rowOff>0</xdr:rowOff>
                  </from>
                  <to>
                    <xdr:col>12</xdr:col>
                    <xdr:colOff>238125</xdr:colOff>
                    <xdr:row>80</xdr:row>
                    <xdr:rowOff>47625</xdr:rowOff>
                  </to>
                </anchor>
              </controlPr>
            </control>
          </mc:Choice>
        </mc:AlternateContent>
        <mc:AlternateContent xmlns:mc="http://schemas.openxmlformats.org/markup-compatibility/2006">
          <mc:Choice Requires="x14">
            <control shapeId="281900" r:id="rId56" name="Check Box 300">
              <controlPr locked="0" defaultSize="0" autoFill="0" autoLine="0" autoPict="0" altText="">
                <anchor moveWithCells="1">
                  <from>
                    <xdr:col>0</xdr:col>
                    <xdr:colOff>0</xdr:colOff>
                    <xdr:row>110</xdr:row>
                    <xdr:rowOff>0</xdr:rowOff>
                  </from>
                  <to>
                    <xdr:col>0</xdr:col>
                    <xdr:colOff>238125</xdr:colOff>
                    <xdr:row>111</xdr:row>
                    <xdr:rowOff>47625</xdr:rowOff>
                  </to>
                </anchor>
              </controlPr>
            </control>
          </mc:Choice>
        </mc:AlternateContent>
        <mc:AlternateContent xmlns:mc="http://schemas.openxmlformats.org/markup-compatibility/2006">
          <mc:Choice Requires="x14">
            <control shapeId="281901" r:id="rId57" name="Check Box 301">
              <controlPr locked="0" defaultSize="0" autoFill="0" autoLine="0" autoPict="0" altText="">
                <anchor moveWithCells="1">
                  <from>
                    <xdr:col>7</xdr:col>
                    <xdr:colOff>0</xdr:colOff>
                    <xdr:row>110</xdr:row>
                    <xdr:rowOff>0</xdr:rowOff>
                  </from>
                  <to>
                    <xdr:col>8</xdr:col>
                    <xdr:colOff>514350</xdr:colOff>
                    <xdr:row>111</xdr:row>
                    <xdr:rowOff>47625</xdr:rowOff>
                  </to>
                </anchor>
              </controlPr>
            </control>
          </mc:Choice>
        </mc:AlternateContent>
        <mc:AlternateContent xmlns:mc="http://schemas.openxmlformats.org/markup-compatibility/2006">
          <mc:Choice Requires="x14">
            <control shapeId="281902" r:id="rId58" name="Check Box 302">
              <controlPr locked="0" defaultSize="0" autoFill="0" autoLine="0" autoPict="0" altText="">
                <anchor moveWithCells="1">
                  <from>
                    <xdr:col>12</xdr:col>
                    <xdr:colOff>0</xdr:colOff>
                    <xdr:row>110</xdr:row>
                    <xdr:rowOff>0</xdr:rowOff>
                  </from>
                  <to>
                    <xdr:col>12</xdr:col>
                    <xdr:colOff>238125</xdr:colOff>
                    <xdr:row>111</xdr:row>
                    <xdr:rowOff>47625</xdr:rowOff>
                  </to>
                </anchor>
              </controlPr>
            </control>
          </mc:Choice>
        </mc:AlternateContent>
        <mc:AlternateContent xmlns:mc="http://schemas.openxmlformats.org/markup-compatibility/2006">
          <mc:Choice Requires="x14">
            <control shapeId="281903" r:id="rId59" name="Check Box 303">
              <controlPr locked="0" defaultSize="0" autoFill="0" autoLine="0" autoPict="0" altText="">
                <anchor moveWithCells="1">
                  <from>
                    <xdr:col>0</xdr:col>
                    <xdr:colOff>0</xdr:colOff>
                    <xdr:row>110</xdr:row>
                    <xdr:rowOff>0</xdr:rowOff>
                  </from>
                  <to>
                    <xdr:col>0</xdr:col>
                    <xdr:colOff>238125</xdr:colOff>
                    <xdr:row>111</xdr:row>
                    <xdr:rowOff>47625</xdr:rowOff>
                  </to>
                </anchor>
              </controlPr>
            </control>
          </mc:Choice>
        </mc:AlternateContent>
        <mc:AlternateContent xmlns:mc="http://schemas.openxmlformats.org/markup-compatibility/2006">
          <mc:Choice Requires="x14">
            <control shapeId="281904" r:id="rId60" name="Check Box 304">
              <controlPr locked="0" defaultSize="0" autoFill="0" autoLine="0" autoPict="0" altText="">
                <anchor moveWithCells="1">
                  <from>
                    <xdr:col>7</xdr:col>
                    <xdr:colOff>0</xdr:colOff>
                    <xdr:row>110</xdr:row>
                    <xdr:rowOff>0</xdr:rowOff>
                  </from>
                  <to>
                    <xdr:col>8</xdr:col>
                    <xdr:colOff>514350</xdr:colOff>
                    <xdr:row>111</xdr:row>
                    <xdr:rowOff>47625</xdr:rowOff>
                  </to>
                </anchor>
              </controlPr>
            </control>
          </mc:Choice>
        </mc:AlternateContent>
        <mc:AlternateContent xmlns:mc="http://schemas.openxmlformats.org/markup-compatibility/2006">
          <mc:Choice Requires="x14">
            <control shapeId="281905" r:id="rId61" name="Check Box 305">
              <controlPr locked="0" defaultSize="0" autoFill="0" autoLine="0" autoPict="0" altText="">
                <anchor moveWithCells="1">
                  <from>
                    <xdr:col>12</xdr:col>
                    <xdr:colOff>0</xdr:colOff>
                    <xdr:row>110</xdr:row>
                    <xdr:rowOff>0</xdr:rowOff>
                  </from>
                  <to>
                    <xdr:col>12</xdr:col>
                    <xdr:colOff>238125</xdr:colOff>
                    <xdr:row>111</xdr:row>
                    <xdr:rowOff>47625</xdr:rowOff>
                  </to>
                </anchor>
              </controlPr>
            </control>
          </mc:Choice>
        </mc:AlternateContent>
        <mc:AlternateContent xmlns:mc="http://schemas.openxmlformats.org/markup-compatibility/2006">
          <mc:Choice Requires="x14">
            <control shapeId="281914" r:id="rId62" name="Check Box 314">
              <controlPr locked="0" defaultSize="0" autoFill="0" autoLine="0" autoPict="0" altText="">
                <anchor moveWithCells="1">
                  <from>
                    <xdr:col>0</xdr:col>
                    <xdr:colOff>0</xdr:colOff>
                    <xdr:row>141</xdr:row>
                    <xdr:rowOff>0</xdr:rowOff>
                  </from>
                  <to>
                    <xdr:col>0</xdr:col>
                    <xdr:colOff>238125</xdr:colOff>
                    <xdr:row>142</xdr:row>
                    <xdr:rowOff>47625</xdr:rowOff>
                  </to>
                </anchor>
              </controlPr>
            </control>
          </mc:Choice>
        </mc:AlternateContent>
        <mc:AlternateContent xmlns:mc="http://schemas.openxmlformats.org/markup-compatibility/2006">
          <mc:Choice Requires="x14">
            <control shapeId="281915" r:id="rId63" name="Check Box 315">
              <controlPr locked="0" defaultSize="0" autoFill="0" autoLine="0" autoPict="0" altText="">
                <anchor moveWithCells="1">
                  <from>
                    <xdr:col>7</xdr:col>
                    <xdr:colOff>0</xdr:colOff>
                    <xdr:row>141</xdr:row>
                    <xdr:rowOff>0</xdr:rowOff>
                  </from>
                  <to>
                    <xdr:col>8</xdr:col>
                    <xdr:colOff>514350</xdr:colOff>
                    <xdr:row>142</xdr:row>
                    <xdr:rowOff>47625</xdr:rowOff>
                  </to>
                </anchor>
              </controlPr>
            </control>
          </mc:Choice>
        </mc:AlternateContent>
        <mc:AlternateContent xmlns:mc="http://schemas.openxmlformats.org/markup-compatibility/2006">
          <mc:Choice Requires="x14">
            <control shapeId="281916" r:id="rId64" name="Check Box 316">
              <controlPr locked="0" defaultSize="0" autoFill="0" autoLine="0" autoPict="0" altText="">
                <anchor moveWithCells="1">
                  <from>
                    <xdr:col>12</xdr:col>
                    <xdr:colOff>0</xdr:colOff>
                    <xdr:row>141</xdr:row>
                    <xdr:rowOff>0</xdr:rowOff>
                  </from>
                  <to>
                    <xdr:col>12</xdr:col>
                    <xdr:colOff>238125</xdr:colOff>
                    <xdr:row>142</xdr:row>
                    <xdr:rowOff>47625</xdr:rowOff>
                  </to>
                </anchor>
              </controlPr>
            </control>
          </mc:Choice>
        </mc:AlternateContent>
        <mc:AlternateContent xmlns:mc="http://schemas.openxmlformats.org/markup-compatibility/2006">
          <mc:Choice Requires="x14">
            <control shapeId="281917" r:id="rId65" name="Check Box 317">
              <controlPr locked="0" defaultSize="0" autoFill="0" autoLine="0" autoPict="0" altText="">
                <anchor moveWithCells="1">
                  <from>
                    <xdr:col>0</xdr:col>
                    <xdr:colOff>0</xdr:colOff>
                    <xdr:row>141</xdr:row>
                    <xdr:rowOff>0</xdr:rowOff>
                  </from>
                  <to>
                    <xdr:col>0</xdr:col>
                    <xdr:colOff>238125</xdr:colOff>
                    <xdr:row>142</xdr:row>
                    <xdr:rowOff>47625</xdr:rowOff>
                  </to>
                </anchor>
              </controlPr>
            </control>
          </mc:Choice>
        </mc:AlternateContent>
        <mc:AlternateContent xmlns:mc="http://schemas.openxmlformats.org/markup-compatibility/2006">
          <mc:Choice Requires="x14">
            <control shapeId="281918" r:id="rId66" name="Check Box 318">
              <controlPr locked="0" defaultSize="0" autoFill="0" autoLine="0" autoPict="0" altText="">
                <anchor moveWithCells="1">
                  <from>
                    <xdr:col>7</xdr:col>
                    <xdr:colOff>0</xdr:colOff>
                    <xdr:row>141</xdr:row>
                    <xdr:rowOff>0</xdr:rowOff>
                  </from>
                  <to>
                    <xdr:col>8</xdr:col>
                    <xdr:colOff>514350</xdr:colOff>
                    <xdr:row>142</xdr:row>
                    <xdr:rowOff>47625</xdr:rowOff>
                  </to>
                </anchor>
              </controlPr>
            </control>
          </mc:Choice>
        </mc:AlternateContent>
        <mc:AlternateContent xmlns:mc="http://schemas.openxmlformats.org/markup-compatibility/2006">
          <mc:Choice Requires="x14">
            <control shapeId="281919" r:id="rId67" name="Check Box 319">
              <controlPr locked="0" defaultSize="0" autoFill="0" autoLine="0" autoPict="0" altText="">
                <anchor moveWithCells="1">
                  <from>
                    <xdr:col>12</xdr:col>
                    <xdr:colOff>0</xdr:colOff>
                    <xdr:row>141</xdr:row>
                    <xdr:rowOff>0</xdr:rowOff>
                  </from>
                  <to>
                    <xdr:col>12</xdr:col>
                    <xdr:colOff>238125</xdr:colOff>
                    <xdr:row>142</xdr:row>
                    <xdr:rowOff>47625</xdr:rowOff>
                  </to>
                </anchor>
              </controlPr>
            </control>
          </mc:Choice>
        </mc:AlternateContent>
        <mc:AlternateContent xmlns:mc="http://schemas.openxmlformats.org/markup-compatibility/2006">
          <mc:Choice Requires="x14">
            <control shapeId="281928" r:id="rId68" name="Check Box 328">
              <controlPr locked="0" defaultSize="0" autoFill="0" autoLine="0" autoPict="0" altText="">
                <anchor moveWithCells="1">
                  <from>
                    <xdr:col>0</xdr:col>
                    <xdr:colOff>0</xdr:colOff>
                    <xdr:row>172</xdr:row>
                    <xdr:rowOff>0</xdr:rowOff>
                  </from>
                  <to>
                    <xdr:col>0</xdr:col>
                    <xdr:colOff>238125</xdr:colOff>
                    <xdr:row>173</xdr:row>
                    <xdr:rowOff>47625</xdr:rowOff>
                  </to>
                </anchor>
              </controlPr>
            </control>
          </mc:Choice>
        </mc:AlternateContent>
        <mc:AlternateContent xmlns:mc="http://schemas.openxmlformats.org/markup-compatibility/2006">
          <mc:Choice Requires="x14">
            <control shapeId="281929" r:id="rId69" name="Check Box 329">
              <controlPr locked="0" defaultSize="0" autoFill="0" autoLine="0" autoPict="0" altText="">
                <anchor moveWithCells="1">
                  <from>
                    <xdr:col>7</xdr:col>
                    <xdr:colOff>0</xdr:colOff>
                    <xdr:row>172</xdr:row>
                    <xdr:rowOff>0</xdr:rowOff>
                  </from>
                  <to>
                    <xdr:col>8</xdr:col>
                    <xdr:colOff>514350</xdr:colOff>
                    <xdr:row>173</xdr:row>
                    <xdr:rowOff>47625</xdr:rowOff>
                  </to>
                </anchor>
              </controlPr>
            </control>
          </mc:Choice>
        </mc:AlternateContent>
        <mc:AlternateContent xmlns:mc="http://schemas.openxmlformats.org/markup-compatibility/2006">
          <mc:Choice Requires="x14">
            <control shapeId="281930" r:id="rId70" name="Check Box 330">
              <controlPr locked="0" defaultSize="0" autoFill="0" autoLine="0" autoPict="0" altText="">
                <anchor moveWithCells="1">
                  <from>
                    <xdr:col>12</xdr:col>
                    <xdr:colOff>0</xdr:colOff>
                    <xdr:row>172</xdr:row>
                    <xdr:rowOff>0</xdr:rowOff>
                  </from>
                  <to>
                    <xdr:col>12</xdr:col>
                    <xdr:colOff>238125</xdr:colOff>
                    <xdr:row>173</xdr:row>
                    <xdr:rowOff>47625</xdr:rowOff>
                  </to>
                </anchor>
              </controlPr>
            </control>
          </mc:Choice>
        </mc:AlternateContent>
        <mc:AlternateContent xmlns:mc="http://schemas.openxmlformats.org/markup-compatibility/2006">
          <mc:Choice Requires="x14">
            <control shapeId="281931" r:id="rId71" name="Check Box 331">
              <controlPr locked="0" defaultSize="0" autoFill="0" autoLine="0" autoPict="0" altText="">
                <anchor moveWithCells="1">
                  <from>
                    <xdr:col>0</xdr:col>
                    <xdr:colOff>0</xdr:colOff>
                    <xdr:row>172</xdr:row>
                    <xdr:rowOff>0</xdr:rowOff>
                  </from>
                  <to>
                    <xdr:col>0</xdr:col>
                    <xdr:colOff>238125</xdr:colOff>
                    <xdr:row>173</xdr:row>
                    <xdr:rowOff>47625</xdr:rowOff>
                  </to>
                </anchor>
              </controlPr>
            </control>
          </mc:Choice>
        </mc:AlternateContent>
        <mc:AlternateContent xmlns:mc="http://schemas.openxmlformats.org/markup-compatibility/2006">
          <mc:Choice Requires="x14">
            <control shapeId="281932" r:id="rId72" name="Check Box 332">
              <controlPr locked="0" defaultSize="0" autoFill="0" autoLine="0" autoPict="0" altText="">
                <anchor moveWithCells="1">
                  <from>
                    <xdr:col>7</xdr:col>
                    <xdr:colOff>0</xdr:colOff>
                    <xdr:row>172</xdr:row>
                    <xdr:rowOff>0</xdr:rowOff>
                  </from>
                  <to>
                    <xdr:col>8</xdr:col>
                    <xdr:colOff>514350</xdr:colOff>
                    <xdr:row>173</xdr:row>
                    <xdr:rowOff>47625</xdr:rowOff>
                  </to>
                </anchor>
              </controlPr>
            </control>
          </mc:Choice>
        </mc:AlternateContent>
        <mc:AlternateContent xmlns:mc="http://schemas.openxmlformats.org/markup-compatibility/2006">
          <mc:Choice Requires="x14">
            <control shapeId="281933" r:id="rId73" name="Check Box 333">
              <controlPr locked="0" defaultSize="0" autoFill="0" autoLine="0" autoPict="0" altText="">
                <anchor moveWithCells="1">
                  <from>
                    <xdr:col>12</xdr:col>
                    <xdr:colOff>0</xdr:colOff>
                    <xdr:row>172</xdr:row>
                    <xdr:rowOff>0</xdr:rowOff>
                  </from>
                  <to>
                    <xdr:col>12</xdr:col>
                    <xdr:colOff>238125</xdr:colOff>
                    <xdr:row>173</xdr:row>
                    <xdr:rowOff>47625</xdr:rowOff>
                  </to>
                </anchor>
              </controlPr>
            </control>
          </mc:Choice>
        </mc:AlternateContent>
        <mc:AlternateContent xmlns:mc="http://schemas.openxmlformats.org/markup-compatibility/2006">
          <mc:Choice Requires="x14">
            <control shapeId="281942" r:id="rId74" name="Check Box 342">
              <controlPr locked="0" defaultSize="0" autoFill="0" autoLine="0" autoPict="0" altText="">
                <anchor moveWithCells="1">
                  <from>
                    <xdr:col>0</xdr:col>
                    <xdr:colOff>0</xdr:colOff>
                    <xdr:row>203</xdr:row>
                    <xdr:rowOff>0</xdr:rowOff>
                  </from>
                  <to>
                    <xdr:col>0</xdr:col>
                    <xdr:colOff>238125</xdr:colOff>
                    <xdr:row>204</xdr:row>
                    <xdr:rowOff>47625</xdr:rowOff>
                  </to>
                </anchor>
              </controlPr>
            </control>
          </mc:Choice>
        </mc:AlternateContent>
        <mc:AlternateContent xmlns:mc="http://schemas.openxmlformats.org/markup-compatibility/2006">
          <mc:Choice Requires="x14">
            <control shapeId="281943" r:id="rId75" name="Check Box 343">
              <controlPr locked="0" defaultSize="0" autoFill="0" autoLine="0" autoPict="0" altText="">
                <anchor moveWithCells="1">
                  <from>
                    <xdr:col>7</xdr:col>
                    <xdr:colOff>0</xdr:colOff>
                    <xdr:row>203</xdr:row>
                    <xdr:rowOff>0</xdr:rowOff>
                  </from>
                  <to>
                    <xdr:col>8</xdr:col>
                    <xdr:colOff>514350</xdr:colOff>
                    <xdr:row>204</xdr:row>
                    <xdr:rowOff>47625</xdr:rowOff>
                  </to>
                </anchor>
              </controlPr>
            </control>
          </mc:Choice>
        </mc:AlternateContent>
        <mc:AlternateContent xmlns:mc="http://schemas.openxmlformats.org/markup-compatibility/2006">
          <mc:Choice Requires="x14">
            <control shapeId="281944" r:id="rId76" name="Check Box 344">
              <controlPr locked="0" defaultSize="0" autoFill="0" autoLine="0" autoPict="0" altText="">
                <anchor moveWithCells="1">
                  <from>
                    <xdr:col>12</xdr:col>
                    <xdr:colOff>0</xdr:colOff>
                    <xdr:row>203</xdr:row>
                    <xdr:rowOff>0</xdr:rowOff>
                  </from>
                  <to>
                    <xdr:col>12</xdr:col>
                    <xdr:colOff>238125</xdr:colOff>
                    <xdr:row>204</xdr:row>
                    <xdr:rowOff>47625</xdr:rowOff>
                  </to>
                </anchor>
              </controlPr>
            </control>
          </mc:Choice>
        </mc:AlternateContent>
        <mc:AlternateContent xmlns:mc="http://schemas.openxmlformats.org/markup-compatibility/2006">
          <mc:Choice Requires="x14">
            <control shapeId="281945" r:id="rId77" name="Check Box 345">
              <controlPr locked="0" defaultSize="0" autoFill="0" autoLine="0" autoPict="0" altText="">
                <anchor moveWithCells="1">
                  <from>
                    <xdr:col>0</xdr:col>
                    <xdr:colOff>0</xdr:colOff>
                    <xdr:row>203</xdr:row>
                    <xdr:rowOff>0</xdr:rowOff>
                  </from>
                  <to>
                    <xdr:col>0</xdr:col>
                    <xdr:colOff>238125</xdr:colOff>
                    <xdr:row>204</xdr:row>
                    <xdr:rowOff>47625</xdr:rowOff>
                  </to>
                </anchor>
              </controlPr>
            </control>
          </mc:Choice>
        </mc:AlternateContent>
        <mc:AlternateContent xmlns:mc="http://schemas.openxmlformats.org/markup-compatibility/2006">
          <mc:Choice Requires="x14">
            <control shapeId="281946" r:id="rId78" name="Check Box 346">
              <controlPr locked="0" defaultSize="0" autoFill="0" autoLine="0" autoPict="0" altText="">
                <anchor moveWithCells="1">
                  <from>
                    <xdr:col>7</xdr:col>
                    <xdr:colOff>0</xdr:colOff>
                    <xdr:row>203</xdr:row>
                    <xdr:rowOff>0</xdr:rowOff>
                  </from>
                  <to>
                    <xdr:col>8</xdr:col>
                    <xdr:colOff>514350</xdr:colOff>
                    <xdr:row>204</xdr:row>
                    <xdr:rowOff>47625</xdr:rowOff>
                  </to>
                </anchor>
              </controlPr>
            </control>
          </mc:Choice>
        </mc:AlternateContent>
        <mc:AlternateContent xmlns:mc="http://schemas.openxmlformats.org/markup-compatibility/2006">
          <mc:Choice Requires="x14">
            <control shapeId="281947" r:id="rId79" name="Check Box 347">
              <controlPr locked="0" defaultSize="0" autoFill="0" autoLine="0" autoPict="0" altText="">
                <anchor moveWithCells="1">
                  <from>
                    <xdr:col>12</xdr:col>
                    <xdr:colOff>0</xdr:colOff>
                    <xdr:row>203</xdr:row>
                    <xdr:rowOff>0</xdr:rowOff>
                  </from>
                  <to>
                    <xdr:col>12</xdr:col>
                    <xdr:colOff>238125</xdr:colOff>
                    <xdr:row>204</xdr:row>
                    <xdr:rowOff>47625</xdr:rowOff>
                  </to>
                </anchor>
              </controlPr>
            </control>
          </mc:Choice>
        </mc:AlternateContent>
        <mc:AlternateContent xmlns:mc="http://schemas.openxmlformats.org/markup-compatibility/2006">
          <mc:Choice Requires="x14">
            <control shapeId="281956" r:id="rId80" name="Check Box 356">
              <controlPr locked="0" defaultSize="0" autoFill="0" autoLine="0" autoPict="0" altText="">
                <anchor moveWithCells="1">
                  <from>
                    <xdr:col>0</xdr:col>
                    <xdr:colOff>0</xdr:colOff>
                    <xdr:row>234</xdr:row>
                    <xdr:rowOff>0</xdr:rowOff>
                  </from>
                  <to>
                    <xdr:col>0</xdr:col>
                    <xdr:colOff>238125</xdr:colOff>
                    <xdr:row>235</xdr:row>
                    <xdr:rowOff>47625</xdr:rowOff>
                  </to>
                </anchor>
              </controlPr>
            </control>
          </mc:Choice>
        </mc:AlternateContent>
        <mc:AlternateContent xmlns:mc="http://schemas.openxmlformats.org/markup-compatibility/2006">
          <mc:Choice Requires="x14">
            <control shapeId="281957" r:id="rId81" name="Check Box 357">
              <controlPr locked="0" defaultSize="0" autoFill="0" autoLine="0" autoPict="0" altText="">
                <anchor moveWithCells="1">
                  <from>
                    <xdr:col>7</xdr:col>
                    <xdr:colOff>0</xdr:colOff>
                    <xdr:row>234</xdr:row>
                    <xdr:rowOff>0</xdr:rowOff>
                  </from>
                  <to>
                    <xdr:col>8</xdr:col>
                    <xdr:colOff>514350</xdr:colOff>
                    <xdr:row>235</xdr:row>
                    <xdr:rowOff>47625</xdr:rowOff>
                  </to>
                </anchor>
              </controlPr>
            </control>
          </mc:Choice>
        </mc:AlternateContent>
        <mc:AlternateContent xmlns:mc="http://schemas.openxmlformats.org/markup-compatibility/2006">
          <mc:Choice Requires="x14">
            <control shapeId="281958" r:id="rId82" name="Check Box 358">
              <controlPr locked="0" defaultSize="0" autoFill="0" autoLine="0" autoPict="0" altText="">
                <anchor moveWithCells="1">
                  <from>
                    <xdr:col>12</xdr:col>
                    <xdr:colOff>0</xdr:colOff>
                    <xdr:row>234</xdr:row>
                    <xdr:rowOff>0</xdr:rowOff>
                  </from>
                  <to>
                    <xdr:col>12</xdr:col>
                    <xdr:colOff>238125</xdr:colOff>
                    <xdr:row>235</xdr:row>
                    <xdr:rowOff>47625</xdr:rowOff>
                  </to>
                </anchor>
              </controlPr>
            </control>
          </mc:Choice>
        </mc:AlternateContent>
        <mc:AlternateContent xmlns:mc="http://schemas.openxmlformats.org/markup-compatibility/2006">
          <mc:Choice Requires="x14">
            <control shapeId="281959" r:id="rId83" name="Check Box 359">
              <controlPr locked="0" defaultSize="0" autoFill="0" autoLine="0" autoPict="0" altText="">
                <anchor moveWithCells="1">
                  <from>
                    <xdr:col>0</xdr:col>
                    <xdr:colOff>0</xdr:colOff>
                    <xdr:row>234</xdr:row>
                    <xdr:rowOff>0</xdr:rowOff>
                  </from>
                  <to>
                    <xdr:col>0</xdr:col>
                    <xdr:colOff>238125</xdr:colOff>
                    <xdr:row>235</xdr:row>
                    <xdr:rowOff>47625</xdr:rowOff>
                  </to>
                </anchor>
              </controlPr>
            </control>
          </mc:Choice>
        </mc:AlternateContent>
        <mc:AlternateContent xmlns:mc="http://schemas.openxmlformats.org/markup-compatibility/2006">
          <mc:Choice Requires="x14">
            <control shapeId="281960" r:id="rId84" name="Check Box 360">
              <controlPr locked="0" defaultSize="0" autoFill="0" autoLine="0" autoPict="0" altText="">
                <anchor moveWithCells="1">
                  <from>
                    <xdr:col>7</xdr:col>
                    <xdr:colOff>0</xdr:colOff>
                    <xdr:row>234</xdr:row>
                    <xdr:rowOff>0</xdr:rowOff>
                  </from>
                  <to>
                    <xdr:col>8</xdr:col>
                    <xdr:colOff>514350</xdr:colOff>
                    <xdr:row>235</xdr:row>
                    <xdr:rowOff>47625</xdr:rowOff>
                  </to>
                </anchor>
              </controlPr>
            </control>
          </mc:Choice>
        </mc:AlternateContent>
        <mc:AlternateContent xmlns:mc="http://schemas.openxmlformats.org/markup-compatibility/2006">
          <mc:Choice Requires="x14">
            <control shapeId="281961" r:id="rId85" name="Check Box 361">
              <controlPr locked="0" defaultSize="0" autoFill="0" autoLine="0" autoPict="0" altText="">
                <anchor moveWithCells="1">
                  <from>
                    <xdr:col>12</xdr:col>
                    <xdr:colOff>0</xdr:colOff>
                    <xdr:row>234</xdr:row>
                    <xdr:rowOff>0</xdr:rowOff>
                  </from>
                  <to>
                    <xdr:col>12</xdr:col>
                    <xdr:colOff>238125</xdr:colOff>
                    <xdr:row>235</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208"/>
  <sheetViews>
    <sheetView workbookViewId="0">
      <selection activeCell="I9" sqref="I9"/>
    </sheetView>
  </sheetViews>
  <sheetFormatPr defaultRowHeight="15" x14ac:dyDescent="0.25"/>
  <cols>
    <col min="1" max="1" width="20.140625" customWidth="1"/>
    <col min="3" max="3" width="3.7109375" customWidth="1"/>
    <col min="4" max="4" width="3.85546875" customWidth="1"/>
    <col min="5" max="5" width="2.85546875" customWidth="1"/>
    <col min="6" max="6" width="3.7109375" customWidth="1"/>
    <col min="7" max="7" width="3.5703125" customWidth="1"/>
    <col min="8" max="8" width="6" customWidth="1"/>
    <col min="12" max="12" width="5.28515625" customWidth="1"/>
    <col min="14" max="14" width="6.42578125" customWidth="1"/>
    <col min="15" max="15" width="5.140625" customWidth="1"/>
    <col min="16" max="16" width="5.7109375" customWidth="1"/>
  </cols>
  <sheetData>
    <row r="1" spans="1:24" x14ac:dyDescent="0.25">
      <c r="A1" s="1149" t="s">
        <v>267</v>
      </c>
      <c r="B1" s="1149"/>
      <c r="C1" s="1149"/>
      <c r="D1" s="1149"/>
      <c r="E1" s="1149"/>
      <c r="F1" s="1149"/>
      <c r="G1" s="304"/>
      <c r="H1" s="166"/>
      <c r="I1" s="1051" t="s">
        <v>105</v>
      </c>
      <c r="J1" s="1051"/>
      <c r="K1" s="1085" t="str">
        <f>IF(Input!B1=0,"",Input!B1)</f>
        <v/>
      </c>
      <c r="L1" s="1085"/>
      <c r="M1" s="359" t="s">
        <v>37</v>
      </c>
      <c r="N1" s="359"/>
      <c r="O1" s="1054" t="str">
        <f>IF(Input!H5=0,"",Input!H5)</f>
        <v>Date:</v>
      </c>
      <c r="P1" s="1054"/>
      <c r="Q1" s="1054"/>
    </row>
    <row r="2" spans="1:24" x14ac:dyDescent="0.25">
      <c r="A2" s="1149"/>
      <c r="B2" s="1149"/>
      <c r="C2" s="1149"/>
      <c r="D2" s="1149"/>
      <c r="E2" s="1149"/>
      <c r="F2" s="1149"/>
      <c r="G2" s="173"/>
      <c r="H2" s="166"/>
      <c r="I2" s="1051" t="s">
        <v>104</v>
      </c>
      <c r="J2" s="1051"/>
      <c r="K2" s="1085" t="str">
        <f>IF(Input!B3=0,"",Input!B3)</f>
        <v/>
      </c>
      <c r="L2" s="1085"/>
      <c r="M2" s="359" t="s">
        <v>90</v>
      </c>
      <c r="N2" s="359"/>
      <c r="O2" s="1053" t="str">
        <f>IF(Input!H1=0,"",Input!H1)</f>
        <v>Loan #</v>
      </c>
      <c r="P2" s="1053"/>
      <c r="Q2" s="1053"/>
    </row>
    <row r="3" spans="1:24" x14ac:dyDescent="0.25">
      <c r="A3" s="1149"/>
      <c r="B3" s="1149"/>
      <c r="C3" s="1149"/>
      <c r="D3" s="1149"/>
      <c r="E3" s="1149"/>
      <c r="F3" s="1149"/>
      <c r="G3" s="275"/>
      <c r="H3" s="275"/>
      <c r="I3" s="1051" t="s">
        <v>89</v>
      </c>
      <c r="J3" s="1051"/>
      <c r="K3" s="1084" t="str">
        <f>IF(Input!F1=0,"",Input!F1)</f>
        <v>Lead #</v>
      </c>
      <c r="L3" s="1084"/>
      <c r="M3" s="359" t="s">
        <v>36</v>
      </c>
      <c r="N3" s="359"/>
      <c r="O3" s="1059" t="str">
        <f>IF(Input!B5=0,"",Input!B5)</f>
        <v/>
      </c>
      <c r="P3" s="1059"/>
      <c r="Q3" s="1059"/>
    </row>
    <row r="4" spans="1:24" x14ac:dyDescent="0.25">
      <c r="A4" s="174"/>
      <c r="B4" s="174"/>
      <c r="C4" s="174"/>
      <c r="D4" s="174"/>
      <c r="E4" s="174"/>
      <c r="F4" s="174"/>
      <c r="G4" s="174"/>
      <c r="H4" s="174"/>
      <c r="I4" s="173">
        <v>21</v>
      </c>
      <c r="J4" s="173"/>
      <c r="K4" s="174"/>
      <c r="L4" s="174"/>
      <c r="M4" s="174"/>
      <c r="N4" s="174"/>
      <c r="O4" s="174"/>
      <c r="P4" s="174"/>
      <c r="Q4" s="276"/>
    </row>
    <row r="5" spans="1:24" ht="20.25" customHeight="1" x14ac:dyDescent="0.25">
      <c r="A5" s="195"/>
      <c r="B5" s="195"/>
      <c r="C5" s="195"/>
      <c r="D5" s="195"/>
      <c r="E5" s="195"/>
      <c r="F5" s="195"/>
      <c r="G5" s="195"/>
      <c r="H5" s="195"/>
      <c r="I5" s="290"/>
      <c r="J5" s="290"/>
      <c r="K5" s="195"/>
      <c r="L5" s="195"/>
      <c r="M5" s="195"/>
      <c r="N5" s="195"/>
      <c r="O5" s="195"/>
      <c r="P5" s="195"/>
      <c r="Q5" s="443"/>
    </row>
    <row r="6" spans="1:24" ht="15" customHeight="1" x14ac:dyDescent="0.25">
      <c r="A6" s="330" t="s">
        <v>205</v>
      </c>
      <c r="B6" s="1154"/>
      <c r="C6" s="1154"/>
      <c r="D6" s="1154"/>
      <c r="E6" s="1154"/>
      <c r="F6" s="1154"/>
      <c r="G6" s="1154"/>
      <c r="H6" s="1154"/>
      <c r="I6" s="1154"/>
      <c r="J6" s="1154"/>
      <c r="K6" s="295"/>
      <c r="L6" s="295"/>
      <c r="M6" s="295"/>
      <c r="N6" s="295"/>
      <c r="O6" s="295"/>
      <c r="P6" s="295"/>
      <c r="Q6" s="295"/>
    </row>
    <row r="7" spans="1:24" ht="15.75" customHeight="1" x14ac:dyDescent="0.25">
      <c r="A7" s="330" t="s">
        <v>3</v>
      </c>
      <c r="B7" s="1155"/>
      <c r="C7" s="1155"/>
      <c r="D7" s="1155"/>
      <c r="E7" s="1155"/>
      <c r="F7" s="1155"/>
      <c r="G7" s="16"/>
      <c r="H7" s="296" t="s">
        <v>103</v>
      </c>
      <c r="I7" s="6">
        <f>Input!$C$9</f>
        <v>2023</v>
      </c>
      <c r="J7" s="296" t="s">
        <v>103</v>
      </c>
      <c r="K7" s="6">
        <f>I7-1</f>
        <v>2022</v>
      </c>
      <c r="L7" s="4"/>
      <c r="M7" s="174"/>
      <c r="N7" s="174"/>
      <c r="O7" s="175"/>
      <c r="P7" s="175"/>
      <c r="Q7" s="306"/>
    </row>
    <row r="8" spans="1:24" ht="33.75" x14ac:dyDescent="0.25">
      <c r="A8" s="262" t="s">
        <v>136</v>
      </c>
      <c r="B8" s="471"/>
      <c r="C8" s="303" t="s">
        <v>13</v>
      </c>
      <c r="D8" s="175"/>
      <c r="E8" s="175"/>
      <c r="F8" s="175"/>
      <c r="G8" s="175"/>
      <c r="H8" s="4"/>
      <c r="I8" s="4"/>
      <c r="J8" s="4"/>
      <c r="K8" s="4"/>
      <c r="L8" s="4"/>
      <c r="M8" s="16" t="s">
        <v>331</v>
      </c>
      <c r="N8" s="175"/>
      <c r="O8" s="175"/>
      <c r="P8" s="175"/>
      <c r="Q8" s="16" t="s">
        <v>14</v>
      </c>
    </row>
    <row r="9" spans="1:24" x14ac:dyDescent="0.25">
      <c r="A9" s="1143" t="s">
        <v>249</v>
      </c>
      <c r="B9" s="1143"/>
      <c r="C9" s="1143"/>
      <c r="D9" s="1143"/>
      <c r="E9" s="1143"/>
      <c r="F9" s="1151" t="s">
        <v>194</v>
      </c>
      <c r="G9" s="1151"/>
      <c r="H9" s="1151"/>
      <c r="I9" s="209"/>
      <c r="J9" s="308"/>
      <c r="K9" s="209"/>
      <c r="L9" s="279"/>
      <c r="M9" s="765" t="str">
        <f>IF(AND(K9="",I9=""),"",IF(I9="","",IF(I9&lt;K9,12,IF(K9="",12,24))))</f>
        <v/>
      </c>
      <c r="N9" s="9"/>
      <c r="O9" s="1146" t="s">
        <v>265</v>
      </c>
      <c r="P9" s="9"/>
      <c r="Q9" s="763" t="str">
        <f>IF(M9="","",IF(O32="x","",IF(M9=12,I9/12,(I9+K9)/24)))</f>
        <v/>
      </c>
      <c r="S9" s="767" t="s">
        <v>373</v>
      </c>
      <c r="T9" s="767"/>
      <c r="U9" s="767"/>
      <c r="V9" s="767"/>
      <c r="W9" s="767"/>
      <c r="X9" s="767"/>
    </row>
    <row r="10" spans="1:24" x14ac:dyDescent="0.25">
      <c r="A10" s="1143" t="s">
        <v>357</v>
      </c>
      <c r="B10" s="1143"/>
      <c r="C10" s="1143"/>
      <c r="D10" s="1143"/>
      <c r="E10" s="1143"/>
      <c r="F10" s="1151" t="s">
        <v>11</v>
      </c>
      <c r="G10" s="1151"/>
      <c r="H10" s="1151"/>
      <c r="I10" s="210"/>
      <c r="J10" s="308"/>
      <c r="K10" s="210"/>
      <c r="L10" s="279"/>
      <c r="M10" s="9"/>
      <c r="N10" s="9"/>
      <c r="O10" s="1146"/>
      <c r="P10" s="9"/>
      <c r="Q10" s="314"/>
    </row>
    <row r="11" spans="1:24" x14ac:dyDescent="0.25">
      <c r="A11" s="1143" t="s">
        <v>358</v>
      </c>
      <c r="B11" s="1131"/>
      <c r="C11" s="1131"/>
      <c r="D11" s="1131"/>
      <c r="E11" s="1131"/>
      <c r="F11" s="1151" t="s">
        <v>11</v>
      </c>
      <c r="G11" s="1151"/>
      <c r="H11" s="1151"/>
      <c r="I11" s="210"/>
      <c r="J11" s="308"/>
      <c r="K11" s="210"/>
      <c r="L11" s="279"/>
      <c r="M11" s="9"/>
      <c r="N11" s="9"/>
      <c r="O11" s="1146"/>
      <c r="P11" s="9"/>
      <c r="Q11" s="314"/>
    </row>
    <row r="12" spans="1:24" x14ac:dyDescent="0.25">
      <c r="A12" s="1143" t="s">
        <v>319</v>
      </c>
      <c r="B12" s="1143"/>
      <c r="C12" s="1143"/>
      <c r="D12" s="1143"/>
      <c r="E12" s="1143"/>
      <c r="F12" s="1151" t="s">
        <v>11</v>
      </c>
      <c r="G12" s="1151"/>
      <c r="H12" s="1151"/>
      <c r="I12" s="210"/>
      <c r="J12" s="308"/>
      <c r="K12" s="210"/>
      <c r="L12" s="279"/>
      <c r="M12" s="9"/>
      <c r="N12" s="9"/>
      <c r="O12" s="1146"/>
      <c r="P12" s="9"/>
      <c r="Q12" s="314"/>
    </row>
    <row r="13" spans="1:24" x14ac:dyDescent="0.25">
      <c r="A13" s="1143" t="s">
        <v>360</v>
      </c>
      <c r="B13" s="1143"/>
      <c r="C13" s="1143"/>
      <c r="D13" s="1143"/>
      <c r="E13" s="1143"/>
      <c r="F13" s="1151" t="s">
        <v>194</v>
      </c>
      <c r="G13" s="1151"/>
      <c r="H13" s="1151"/>
      <c r="I13" s="210"/>
      <c r="J13" s="308"/>
      <c r="K13" s="210"/>
      <c r="L13" s="279"/>
      <c r="M13" s="9"/>
      <c r="N13" s="9"/>
      <c r="O13" s="1146"/>
      <c r="P13" s="9"/>
      <c r="Q13" s="314"/>
    </row>
    <row r="14" spans="1:24" ht="15" customHeight="1" x14ac:dyDescent="0.25">
      <c r="A14" s="1143" t="s">
        <v>361</v>
      </c>
      <c r="B14" s="1143"/>
      <c r="C14" s="1143"/>
      <c r="D14" s="1143"/>
      <c r="E14" s="1143"/>
      <c r="F14" s="1151" t="s">
        <v>194</v>
      </c>
      <c r="G14" s="1151"/>
      <c r="H14" s="1151"/>
      <c r="I14" s="210"/>
      <c r="J14" s="308"/>
      <c r="K14" s="210"/>
      <c r="L14" s="279"/>
      <c r="M14" s="16" t="s">
        <v>109</v>
      </c>
      <c r="N14" s="16"/>
      <c r="O14" s="1146"/>
      <c r="P14" s="9"/>
      <c r="Q14" s="16" t="s">
        <v>111</v>
      </c>
    </row>
    <row r="15" spans="1:24" ht="15.75" thickBot="1" x14ac:dyDescent="0.3">
      <c r="A15" s="1158" t="s">
        <v>115</v>
      </c>
      <c r="B15" s="1158"/>
      <c r="C15" s="1158"/>
      <c r="D15" s="1158"/>
      <c r="E15" s="1158"/>
      <c r="F15" s="1151" t="s">
        <v>11</v>
      </c>
      <c r="G15" s="1151"/>
      <c r="H15" s="1151"/>
      <c r="I15" s="210"/>
      <c r="J15" s="308"/>
      <c r="K15" s="210"/>
      <c r="L15" s="279"/>
      <c r="M15" s="9" t="s">
        <v>110</v>
      </c>
      <c r="N15" s="9"/>
      <c r="O15" s="1147"/>
      <c r="P15" s="9"/>
      <c r="Q15" s="271" t="s">
        <v>68</v>
      </c>
    </row>
    <row r="16" spans="1:24" ht="15.75" thickBot="1" x14ac:dyDescent="0.3">
      <c r="A16" s="8"/>
      <c r="B16" s="1064" t="s">
        <v>114</v>
      </c>
      <c r="C16" s="1064"/>
      <c r="D16" s="1064"/>
      <c r="E16" s="1064"/>
      <c r="F16" s="1064"/>
      <c r="G16" s="1064"/>
      <c r="H16" s="262"/>
      <c r="I16" s="313" t="str">
        <f>IF(SUM(I9:I15)=0,"",SUM(I9:I15))</f>
        <v/>
      </c>
      <c r="J16" s="14"/>
      <c r="K16" s="313" t="str">
        <f>IF(SUM(K9:K15)=0,"",SUM(K9:K15))</f>
        <v/>
      </c>
      <c r="L16" s="15"/>
      <c r="M16" s="288" t="str">
        <f>IF(AND(K16="",I16=""),"",IF(I16="","",IF(I16&lt;K16,12,IF(K16="",12,24))))</f>
        <v/>
      </c>
      <c r="N16" s="9"/>
      <c r="O16" s="563"/>
      <c r="P16" s="11"/>
      <c r="Q16" s="293" t="str">
        <f>IF(O16="x","",IF(M16="","",IF(M16=12,I16/12,(I16+K16)/24)))</f>
        <v/>
      </c>
    </row>
    <row r="17" spans="1:17" x14ac:dyDescent="0.25">
      <c r="A17" s="284"/>
      <c r="B17" s="4"/>
      <c r="C17" s="4"/>
      <c r="D17" s="4"/>
      <c r="E17" s="4"/>
      <c r="F17" s="1156" t="s">
        <v>122</v>
      </c>
      <c r="G17" s="1156"/>
      <c r="H17" s="1156"/>
      <c r="I17" s="1156"/>
      <c r="J17" s="1156"/>
      <c r="K17" s="1156"/>
      <c r="L17" s="1156"/>
      <c r="M17" s="1156"/>
      <c r="N17" s="1156"/>
      <c r="O17" s="1156"/>
      <c r="P17" s="1156"/>
      <c r="Q17" s="1156"/>
    </row>
    <row r="18" spans="1:17" x14ac:dyDescent="0.25">
      <c r="A18" s="535"/>
      <c r="B18" s="1153"/>
      <c r="C18" s="1153"/>
      <c r="D18" s="1153"/>
      <c r="E18" s="1153"/>
      <c r="F18" s="1153"/>
      <c r="G18" s="1153"/>
      <c r="H18" s="1153"/>
      <c r="I18" s="546"/>
      <c r="J18" s="543"/>
      <c r="K18" s="546"/>
      <c r="L18" s="544"/>
      <c r="M18" s="538"/>
      <c r="N18" s="538"/>
      <c r="O18" s="538"/>
      <c r="P18" s="538"/>
      <c r="Q18" s="545"/>
    </row>
    <row r="19" spans="1:17" x14ac:dyDescent="0.25">
      <c r="A19" s="5" t="s">
        <v>34</v>
      </c>
      <c r="B19" s="1064" t="s">
        <v>74</v>
      </c>
      <c r="C19" s="1064"/>
      <c r="D19" s="1064"/>
      <c r="E19" s="1064"/>
      <c r="F19" s="1064"/>
      <c r="G19" s="1064"/>
      <c r="H19" s="1064"/>
      <c r="I19" s="312"/>
      <c r="J19" s="310"/>
      <c r="K19" s="312"/>
      <c r="L19" s="311"/>
      <c r="M19" s="287"/>
      <c r="N19" s="287"/>
      <c r="O19" s="287"/>
      <c r="P19" s="287"/>
      <c r="Q19" s="331"/>
    </row>
    <row r="20" spans="1:17" x14ac:dyDescent="0.25">
      <c r="A20" s="1065"/>
      <c r="B20" s="1065"/>
      <c r="C20" s="1065"/>
      <c r="D20" s="1065"/>
      <c r="E20" s="1065"/>
      <c r="F20" s="1065"/>
      <c r="G20" s="1065"/>
      <c r="H20" s="1065"/>
      <c r="I20" s="1065"/>
      <c r="J20" s="1065"/>
      <c r="K20" s="1065"/>
      <c r="L20" s="1065"/>
      <c r="M20" s="1065"/>
      <c r="N20" s="1065"/>
      <c r="O20" s="1065"/>
      <c r="P20" s="1065"/>
      <c r="Q20" s="1065"/>
    </row>
    <row r="21" spans="1:17" x14ac:dyDescent="0.25">
      <c r="A21" s="1065"/>
      <c r="B21" s="1065"/>
      <c r="C21" s="1065"/>
      <c r="D21" s="1065"/>
      <c r="E21" s="1065"/>
      <c r="F21" s="1065"/>
      <c r="G21" s="1065"/>
      <c r="H21" s="1065"/>
      <c r="I21" s="1065"/>
      <c r="J21" s="1065"/>
      <c r="K21" s="1065"/>
      <c r="L21" s="1065"/>
      <c r="M21" s="1065"/>
      <c r="N21" s="1065"/>
      <c r="O21" s="1065"/>
      <c r="P21" s="1065"/>
      <c r="Q21" s="1065"/>
    </row>
    <row r="22" spans="1:17" x14ac:dyDescent="0.25">
      <c r="A22" s="195"/>
      <c r="B22" s="195"/>
      <c r="C22" s="195"/>
      <c r="D22" s="195"/>
      <c r="E22" s="195"/>
      <c r="F22" s="195"/>
      <c r="G22" s="195"/>
      <c r="H22" s="195"/>
      <c r="I22" s="290"/>
      <c r="J22" s="290"/>
      <c r="K22" s="195"/>
      <c r="L22" s="195"/>
      <c r="M22" s="195"/>
      <c r="N22" s="195"/>
      <c r="O22" s="195"/>
      <c r="P22" s="195"/>
      <c r="Q22" s="443"/>
    </row>
    <row r="23" spans="1:17" ht="15" customHeight="1" x14ac:dyDescent="0.25">
      <c r="A23" s="330" t="s">
        <v>205</v>
      </c>
      <c r="B23" s="1154"/>
      <c r="C23" s="1154"/>
      <c r="D23" s="1154"/>
      <c r="E23" s="1154"/>
      <c r="F23" s="1154"/>
      <c r="G23" s="1154"/>
      <c r="H23" s="1154"/>
      <c r="I23" s="1154"/>
      <c r="J23" s="1154"/>
      <c r="K23" s="295"/>
      <c r="L23" s="295"/>
      <c r="M23" s="295"/>
      <c r="N23" s="295"/>
      <c r="O23" s="295"/>
      <c r="P23" s="295"/>
      <c r="Q23" s="295"/>
    </row>
    <row r="24" spans="1:17" ht="15" customHeight="1" x14ac:dyDescent="0.25">
      <c r="A24" s="330" t="s">
        <v>3</v>
      </c>
      <c r="B24" s="1155"/>
      <c r="C24" s="1155"/>
      <c r="D24" s="1155"/>
      <c r="E24" s="1155"/>
      <c r="F24" s="1155"/>
      <c r="G24" s="16"/>
      <c r="H24" s="296" t="s">
        <v>103</v>
      </c>
      <c r="I24" s="371">
        <f>Input!$C$9</f>
        <v>2023</v>
      </c>
      <c r="J24" s="296" t="s">
        <v>103</v>
      </c>
      <c r="K24" s="6">
        <f>I24-1</f>
        <v>2022</v>
      </c>
      <c r="L24" s="4"/>
      <c r="M24" s="174"/>
      <c r="N24" s="174"/>
      <c r="O24" s="175"/>
      <c r="P24" s="175"/>
      <c r="Q24" s="306"/>
    </row>
    <row r="25" spans="1:17" ht="33.75" x14ac:dyDescent="0.25">
      <c r="A25" s="262" t="s">
        <v>136</v>
      </c>
      <c r="B25" s="471"/>
      <c r="C25" s="303" t="s">
        <v>13</v>
      </c>
      <c r="D25" s="175"/>
      <c r="E25" s="175"/>
      <c r="F25" s="175"/>
      <c r="G25" s="175"/>
      <c r="H25" s="4"/>
      <c r="I25" s="4"/>
      <c r="J25" s="4"/>
      <c r="K25" s="4"/>
      <c r="L25" s="4"/>
      <c r="M25" s="16" t="s">
        <v>331</v>
      </c>
      <c r="N25" s="175"/>
      <c r="O25" s="175"/>
      <c r="P25" s="175"/>
      <c r="Q25" s="16" t="s">
        <v>14</v>
      </c>
    </row>
    <row r="26" spans="1:17" ht="15" customHeight="1" x14ac:dyDescent="0.25">
      <c r="A26" s="1143" t="s">
        <v>249</v>
      </c>
      <c r="B26" s="1143"/>
      <c r="C26" s="1143"/>
      <c r="D26" s="1143"/>
      <c r="E26" s="1143"/>
      <c r="F26" s="1151" t="s">
        <v>194</v>
      </c>
      <c r="G26" s="1151"/>
      <c r="H26" s="1151"/>
      <c r="I26" s="209"/>
      <c r="J26" s="308"/>
      <c r="K26" s="209"/>
      <c r="L26" s="279"/>
      <c r="M26" s="765" t="str">
        <f>IF(AND(K26="",I26=""),"",IF(I26="","",IF(I26&lt;K26,12,IF(K26="",12,24))))</f>
        <v/>
      </c>
      <c r="N26" s="9"/>
      <c r="O26" s="1146" t="s">
        <v>265</v>
      </c>
      <c r="P26" s="9"/>
      <c r="Q26" s="763" t="str">
        <f>IF(M26="","",IF(O49="x","",IF(M26=12,I26/12,(I26+K26)/24)))</f>
        <v/>
      </c>
    </row>
    <row r="27" spans="1:17" x14ac:dyDescent="0.25">
      <c r="A27" s="1143" t="s">
        <v>357</v>
      </c>
      <c r="B27" s="1143"/>
      <c r="C27" s="1143"/>
      <c r="D27" s="1143"/>
      <c r="E27" s="1143"/>
      <c r="F27" s="1151" t="s">
        <v>11</v>
      </c>
      <c r="G27" s="1151"/>
      <c r="H27" s="1151"/>
      <c r="I27" s="210"/>
      <c r="J27" s="308"/>
      <c r="K27" s="210"/>
      <c r="L27" s="279"/>
      <c r="M27" s="9"/>
      <c r="N27" s="9"/>
      <c r="O27" s="1146"/>
      <c r="P27" s="9"/>
      <c r="Q27" s="314"/>
    </row>
    <row r="28" spans="1:17" x14ac:dyDescent="0.25">
      <c r="A28" s="1143" t="s">
        <v>358</v>
      </c>
      <c r="B28" s="1131"/>
      <c r="C28" s="1131"/>
      <c r="D28" s="1131"/>
      <c r="E28" s="1131"/>
      <c r="F28" s="1151" t="s">
        <v>11</v>
      </c>
      <c r="G28" s="1151"/>
      <c r="H28" s="1151"/>
      <c r="I28" s="210"/>
      <c r="J28" s="308"/>
      <c r="K28" s="210"/>
      <c r="L28" s="279"/>
      <c r="M28" s="9"/>
      <c r="N28" s="9"/>
      <c r="O28" s="1146"/>
      <c r="P28" s="9"/>
      <c r="Q28" s="314"/>
    </row>
    <row r="29" spans="1:17" x14ac:dyDescent="0.25">
      <c r="A29" s="1143" t="s">
        <v>319</v>
      </c>
      <c r="B29" s="1143"/>
      <c r="C29" s="1143"/>
      <c r="D29" s="1143"/>
      <c r="E29" s="1143"/>
      <c r="F29" s="1151" t="s">
        <v>11</v>
      </c>
      <c r="G29" s="1151"/>
      <c r="H29" s="1151"/>
      <c r="I29" s="210"/>
      <c r="J29" s="308"/>
      <c r="K29" s="210"/>
      <c r="L29" s="279"/>
      <c r="M29" s="9"/>
      <c r="N29" s="9"/>
      <c r="O29" s="1146"/>
      <c r="P29" s="9"/>
      <c r="Q29" s="314"/>
    </row>
    <row r="30" spans="1:17" x14ac:dyDescent="0.25">
      <c r="A30" s="1143" t="s">
        <v>360</v>
      </c>
      <c r="B30" s="1143"/>
      <c r="C30" s="1143"/>
      <c r="D30" s="1143"/>
      <c r="E30" s="1143"/>
      <c r="F30" s="1151" t="s">
        <v>194</v>
      </c>
      <c r="G30" s="1151"/>
      <c r="H30" s="1151"/>
      <c r="I30" s="210"/>
      <c r="J30" s="308"/>
      <c r="K30" s="210"/>
      <c r="L30" s="279"/>
      <c r="M30" s="9"/>
      <c r="N30" s="9"/>
      <c r="O30" s="1146"/>
      <c r="P30" s="9"/>
      <c r="Q30" s="314"/>
    </row>
    <row r="31" spans="1:17" ht="22.5" x14ac:dyDescent="0.25">
      <c r="A31" s="1143" t="s">
        <v>361</v>
      </c>
      <c r="B31" s="1143"/>
      <c r="C31" s="1143"/>
      <c r="D31" s="1143"/>
      <c r="E31" s="1143"/>
      <c r="F31" s="1151" t="s">
        <v>194</v>
      </c>
      <c r="G31" s="1151"/>
      <c r="H31" s="1151"/>
      <c r="I31" s="210"/>
      <c r="J31" s="308"/>
      <c r="K31" s="210"/>
      <c r="L31" s="279"/>
      <c r="M31" s="16" t="s">
        <v>109</v>
      </c>
      <c r="N31" s="16"/>
      <c r="O31" s="1146"/>
      <c r="P31" s="9"/>
      <c r="Q31" s="16" t="s">
        <v>111</v>
      </c>
    </row>
    <row r="32" spans="1:17" ht="15.75" thickBot="1" x14ac:dyDescent="0.3">
      <c r="A32" s="1158" t="s">
        <v>115</v>
      </c>
      <c r="B32" s="1158"/>
      <c r="C32" s="1158"/>
      <c r="D32" s="1158"/>
      <c r="E32" s="1158"/>
      <c r="F32" s="1151" t="s">
        <v>11</v>
      </c>
      <c r="G32" s="1151"/>
      <c r="H32" s="1151"/>
      <c r="I32" s="210"/>
      <c r="J32" s="308"/>
      <c r="K32" s="210"/>
      <c r="L32" s="279"/>
      <c r="M32" s="9" t="s">
        <v>110</v>
      </c>
      <c r="N32" s="9"/>
      <c r="O32" s="1147"/>
      <c r="P32" s="9"/>
      <c r="Q32" s="271" t="s">
        <v>68</v>
      </c>
    </row>
    <row r="33" spans="1:17" ht="15.75" thickBot="1" x14ac:dyDescent="0.3">
      <c r="A33" s="8"/>
      <c r="B33" s="1064" t="s">
        <v>114</v>
      </c>
      <c r="C33" s="1064"/>
      <c r="D33" s="1064"/>
      <c r="E33" s="1064"/>
      <c r="F33" s="1064"/>
      <c r="G33" s="1064"/>
      <c r="H33" s="262"/>
      <c r="I33" s="313" t="str">
        <f>IF(SUM(I26:I32)=0,"",SUM(I26:I32))</f>
        <v/>
      </c>
      <c r="J33" s="14"/>
      <c r="K33" s="313" t="str">
        <f>IF(SUM(K26:K32)=0,"",SUM(K26:K32))</f>
        <v/>
      </c>
      <c r="L33" s="15"/>
      <c r="M33" s="288" t="str">
        <f>IF(AND(K33="",I33=""),"",IF(I33="","",IF(I33&lt;K33,12,IF(K33="",12,24))))</f>
        <v/>
      </c>
      <c r="N33" s="9"/>
      <c r="O33" s="563"/>
      <c r="P33" s="11"/>
      <c r="Q33" s="293" t="str">
        <f>IF(O33="x","",IF(M33="","",IF(M33=12,I33/12,(I33+K33)/24)))</f>
        <v/>
      </c>
    </row>
    <row r="34" spans="1:17" x14ac:dyDescent="0.25">
      <c r="A34" s="284"/>
      <c r="B34" s="4"/>
      <c r="C34" s="4"/>
      <c r="D34" s="4"/>
      <c r="E34" s="4"/>
      <c r="F34" s="1156" t="s">
        <v>122</v>
      </c>
      <c r="G34" s="1156"/>
      <c r="H34" s="1156"/>
      <c r="I34" s="1156"/>
      <c r="J34" s="1156"/>
      <c r="K34" s="1156"/>
      <c r="L34" s="1156"/>
      <c r="M34" s="1156"/>
      <c r="N34" s="1156"/>
      <c r="O34" s="1156"/>
      <c r="P34" s="1156"/>
      <c r="Q34" s="1156"/>
    </row>
    <row r="35" spans="1:17" x14ac:dyDescent="0.25">
      <c r="A35" s="535"/>
      <c r="B35" s="1153"/>
      <c r="C35" s="1153"/>
      <c r="D35" s="1153"/>
      <c r="E35" s="1153"/>
      <c r="F35" s="1153"/>
      <c r="G35" s="1153"/>
      <c r="H35" s="1153"/>
      <c r="I35" s="546"/>
      <c r="J35" s="543"/>
      <c r="K35" s="546"/>
      <c r="L35" s="544"/>
      <c r="M35" s="538"/>
      <c r="N35" s="538"/>
      <c r="O35" s="538"/>
      <c r="P35" s="538"/>
      <c r="Q35" s="545"/>
    </row>
    <row r="36" spans="1:17" x14ac:dyDescent="0.25">
      <c r="A36" s="5" t="s">
        <v>34</v>
      </c>
      <c r="B36" s="1064" t="s">
        <v>74</v>
      </c>
      <c r="C36" s="1064"/>
      <c r="D36" s="1064"/>
      <c r="E36" s="1064"/>
      <c r="F36" s="1064"/>
      <c r="G36" s="1064"/>
      <c r="H36" s="1064"/>
      <c r="I36" s="312"/>
      <c r="J36" s="310"/>
      <c r="K36" s="312"/>
      <c r="L36" s="311"/>
      <c r="M36" s="287"/>
      <c r="N36" s="287"/>
      <c r="O36" s="287"/>
      <c r="P36" s="287"/>
      <c r="Q36" s="331"/>
    </row>
    <row r="37" spans="1:17" x14ac:dyDescent="0.25">
      <c r="A37" s="1065"/>
      <c r="B37" s="1065"/>
      <c r="C37" s="1065"/>
      <c r="D37" s="1065"/>
      <c r="E37" s="1065"/>
      <c r="F37" s="1065"/>
      <c r="G37" s="1065"/>
      <c r="H37" s="1065"/>
      <c r="I37" s="1065"/>
      <c r="J37" s="1065"/>
      <c r="K37" s="1065"/>
      <c r="L37" s="1065"/>
      <c r="M37" s="1065"/>
      <c r="N37" s="1065"/>
      <c r="O37" s="1065"/>
      <c r="P37" s="1065"/>
      <c r="Q37" s="1065"/>
    </row>
    <row r="38" spans="1:17" x14ac:dyDescent="0.25">
      <c r="A38" s="1065"/>
      <c r="B38" s="1065"/>
      <c r="C38" s="1065"/>
      <c r="D38" s="1065"/>
      <c r="E38" s="1065"/>
      <c r="F38" s="1065"/>
      <c r="G38" s="1065"/>
      <c r="H38" s="1065"/>
      <c r="I38" s="1065"/>
      <c r="J38" s="1065"/>
      <c r="K38" s="1065"/>
      <c r="L38" s="1065"/>
      <c r="M38" s="1065"/>
      <c r="N38" s="1065"/>
      <c r="O38" s="1065"/>
      <c r="P38" s="1065"/>
      <c r="Q38" s="1065"/>
    </row>
    <row r="39" spans="1:17" x14ac:dyDescent="0.25">
      <c r="A39" s="195"/>
      <c r="B39" s="195"/>
      <c r="C39" s="195"/>
      <c r="D39" s="195"/>
      <c r="E39" s="195"/>
      <c r="F39" s="195"/>
      <c r="G39" s="195"/>
      <c r="H39" s="195"/>
      <c r="I39" s="290"/>
      <c r="J39" s="290"/>
      <c r="K39" s="195"/>
      <c r="L39" s="195"/>
      <c r="M39" s="195"/>
      <c r="N39" s="195"/>
      <c r="O39" s="195"/>
      <c r="P39" s="195"/>
      <c r="Q39" s="443"/>
    </row>
    <row r="40" spans="1:17" ht="15" customHeight="1" x14ac:dyDescent="0.25">
      <c r="A40" s="330" t="s">
        <v>205</v>
      </c>
      <c r="B40" s="1154"/>
      <c r="C40" s="1154"/>
      <c r="D40" s="1154"/>
      <c r="E40" s="1154"/>
      <c r="F40" s="1154"/>
      <c r="G40" s="1154"/>
      <c r="H40" s="1154"/>
      <c r="I40" s="1154"/>
      <c r="J40" s="1154"/>
      <c r="K40" s="295"/>
      <c r="L40" s="295"/>
      <c r="M40" s="295"/>
      <c r="N40" s="295"/>
      <c r="O40" s="295"/>
      <c r="P40" s="295"/>
      <c r="Q40" s="295"/>
    </row>
    <row r="41" spans="1:17" ht="15" customHeight="1" x14ac:dyDescent="0.25">
      <c r="A41" s="330" t="s">
        <v>3</v>
      </c>
      <c r="B41" s="1155"/>
      <c r="C41" s="1155"/>
      <c r="D41" s="1155"/>
      <c r="E41" s="1155"/>
      <c r="F41" s="1155"/>
      <c r="G41" s="16"/>
      <c r="H41" s="296" t="s">
        <v>103</v>
      </c>
      <c r="I41" s="371">
        <f>Input!$C$9</f>
        <v>2023</v>
      </c>
      <c r="J41" s="296" t="s">
        <v>103</v>
      </c>
      <c r="K41" s="6">
        <f>I41-1</f>
        <v>2022</v>
      </c>
      <c r="L41" s="4"/>
      <c r="M41" s="174"/>
      <c r="N41" s="174"/>
      <c r="O41" s="175"/>
      <c r="P41" s="175"/>
      <c r="Q41" s="306"/>
    </row>
    <row r="42" spans="1:17" ht="33.75" x14ac:dyDescent="0.25">
      <c r="A42" s="262" t="s">
        <v>136</v>
      </c>
      <c r="B42" s="471"/>
      <c r="C42" s="303" t="s">
        <v>13</v>
      </c>
      <c r="D42" s="175"/>
      <c r="E42" s="175"/>
      <c r="F42" s="175"/>
      <c r="G42" s="175"/>
      <c r="H42" s="4"/>
      <c r="I42" s="4"/>
      <c r="J42" s="4"/>
      <c r="K42" s="4"/>
      <c r="L42" s="4"/>
      <c r="M42" s="16" t="s">
        <v>331</v>
      </c>
      <c r="N42" s="175"/>
      <c r="O42" s="175"/>
      <c r="P42" s="175"/>
      <c r="Q42" s="16" t="s">
        <v>14</v>
      </c>
    </row>
    <row r="43" spans="1:17" ht="15" customHeight="1" x14ac:dyDescent="0.25">
      <c r="A43" s="1143" t="s">
        <v>249</v>
      </c>
      <c r="B43" s="1143"/>
      <c r="C43" s="1143"/>
      <c r="D43" s="1143"/>
      <c r="E43" s="1143"/>
      <c r="F43" s="1151" t="s">
        <v>194</v>
      </c>
      <c r="G43" s="1151"/>
      <c r="H43" s="1151"/>
      <c r="I43" s="209"/>
      <c r="J43" s="308"/>
      <c r="K43" s="209"/>
      <c r="L43" s="279"/>
      <c r="M43" s="765" t="str">
        <f>IF(AND(K43="",I43=""),"",IF(I43="","",IF(I43&lt;K43,12,IF(K43="",12,24))))</f>
        <v/>
      </c>
      <c r="N43" s="9"/>
      <c r="O43" s="1146" t="s">
        <v>265</v>
      </c>
      <c r="P43" s="9"/>
      <c r="Q43" s="763" t="str">
        <f>IF(M43="","",IF(O66="x","",IF(M43=12,I43/12,(I43+K43)/24)))</f>
        <v/>
      </c>
    </row>
    <row r="44" spans="1:17" x14ac:dyDescent="0.25">
      <c r="A44" s="1143" t="s">
        <v>357</v>
      </c>
      <c r="B44" s="1143"/>
      <c r="C44" s="1143"/>
      <c r="D44" s="1143"/>
      <c r="E44" s="1143"/>
      <c r="F44" s="1151" t="s">
        <v>11</v>
      </c>
      <c r="G44" s="1151"/>
      <c r="H44" s="1151"/>
      <c r="I44" s="210"/>
      <c r="J44" s="308"/>
      <c r="K44" s="210"/>
      <c r="L44" s="279"/>
      <c r="M44" s="9"/>
      <c r="N44" s="9"/>
      <c r="O44" s="1146"/>
      <c r="P44" s="9"/>
      <c r="Q44" s="314"/>
    </row>
    <row r="45" spans="1:17" x14ac:dyDescent="0.25">
      <c r="A45" s="1143" t="s">
        <v>358</v>
      </c>
      <c r="B45" s="1131"/>
      <c r="C45" s="1131"/>
      <c r="D45" s="1131"/>
      <c r="E45" s="1131"/>
      <c r="F45" s="1151" t="s">
        <v>11</v>
      </c>
      <c r="G45" s="1151"/>
      <c r="H45" s="1151"/>
      <c r="I45" s="210"/>
      <c r="J45" s="308"/>
      <c r="K45" s="210"/>
      <c r="L45" s="279"/>
      <c r="M45" s="9"/>
      <c r="N45" s="9"/>
      <c r="O45" s="1146"/>
      <c r="P45" s="9"/>
      <c r="Q45" s="314"/>
    </row>
    <row r="46" spans="1:17" x14ac:dyDescent="0.25">
      <c r="A46" s="1143" t="s">
        <v>319</v>
      </c>
      <c r="B46" s="1143"/>
      <c r="C46" s="1143"/>
      <c r="D46" s="1143"/>
      <c r="E46" s="1143"/>
      <c r="F46" s="1151" t="s">
        <v>11</v>
      </c>
      <c r="G46" s="1151"/>
      <c r="H46" s="1151"/>
      <c r="I46" s="210"/>
      <c r="J46" s="308"/>
      <c r="K46" s="210"/>
      <c r="L46" s="279"/>
      <c r="M46" s="9"/>
      <c r="N46" s="9"/>
      <c r="O46" s="1146"/>
      <c r="P46" s="9"/>
      <c r="Q46" s="314"/>
    </row>
    <row r="47" spans="1:17" x14ac:dyDescent="0.25">
      <c r="A47" s="1143" t="s">
        <v>360</v>
      </c>
      <c r="B47" s="1143"/>
      <c r="C47" s="1143"/>
      <c r="D47" s="1143"/>
      <c r="E47" s="1143"/>
      <c r="F47" s="1151" t="s">
        <v>194</v>
      </c>
      <c r="G47" s="1151"/>
      <c r="H47" s="1151"/>
      <c r="I47" s="210"/>
      <c r="J47" s="308"/>
      <c r="K47" s="210"/>
      <c r="L47" s="279"/>
      <c r="M47" s="9"/>
      <c r="N47" s="9"/>
      <c r="O47" s="1146"/>
      <c r="P47" s="9"/>
      <c r="Q47" s="314"/>
    </row>
    <row r="48" spans="1:17" ht="22.5" x14ac:dyDescent="0.25">
      <c r="A48" s="1143" t="s">
        <v>361</v>
      </c>
      <c r="B48" s="1143"/>
      <c r="C48" s="1143"/>
      <c r="D48" s="1143"/>
      <c r="E48" s="1143"/>
      <c r="F48" s="1151" t="s">
        <v>194</v>
      </c>
      <c r="G48" s="1151"/>
      <c r="H48" s="1151"/>
      <c r="I48" s="210"/>
      <c r="J48" s="308"/>
      <c r="K48" s="210"/>
      <c r="L48" s="279"/>
      <c r="M48" s="16" t="s">
        <v>109</v>
      </c>
      <c r="N48" s="16"/>
      <c r="O48" s="1146"/>
      <c r="P48" s="9"/>
      <c r="Q48" s="16" t="s">
        <v>111</v>
      </c>
    </row>
    <row r="49" spans="1:17" ht="15.75" thickBot="1" x14ac:dyDescent="0.3">
      <c r="A49" s="1158" t="s">
        <v>115</v>
      </c>
      <c r="B49" s="1158"/>
      <c r="C49" s="1158"/>
      <c r="D49" s="1158"/>
      <c r="E49" s="1158"/>
      <c r="F49" s="1151" t="s">
        <v>11</v>
      </c>
      <c r="G49" s="1151"/>
      <c r="H49" s="1151"/>
      <c r="I49" s="210"/>
      <c r="J49" s="308"/>
      <c r="K49" s="210"/>
      <c r="L49" s="279"/>
      <c r="M49" s="9" t="s">
        <v>110</v>
      </c>
      <c r="N49" s="9"/>
      <c r="O49" s="1147"/>
      <c r="P49" s="9"/>
      <c r="Q49" s="271" t="s">
        <v>68</v>
      </c>
    </row>
    <row r="50" spans="1:17" ht="15.75" thickBot="1" x14ac:dyDescent="0.3">
      <c r="A50" s="8"/>
      <c r="B50" s="1064" t="s">
        <v>114</v>
      </c>
      <c r="C50" s="1064"/>
      <c r="D50" s="1064"/>
      <c r="E50" s="1064"/>
      <c r="F50" s="1064"/>
      <c r="G50" s="1064"/>
      <c r="H50" s="262"/>
      <c r="I50" s="313" t="str">
        <f>IF(SUM(I43:I49)=0,"",SUM(I43:I49))</f>
        <v/>
      </c>
      <c r="J50" s="14"/>
      <c r="K50" s="313" t="str">
        <f>IF(SUM(K43:K49)=0,"",SUM(K43:K49))</f>
        <v/>
      </c>
      <c r="L50" s="15"/>
      <c r="M50" s="288" t="str">
        <f>IF(AND(K50="",I50=""),"",IF(I50="","",IF(I50&lt;K50,12,IF(K50="",12,24))))</f>
        <v/>
      </c>
      <c r="N50" s="9"/>
      <c r="O50" s="563"/>
      <c r="P50" s="11"/>
      <c r="Q50" s="293" t="str">
        <f>IF(O50="x","",IF(M50="","",IF(M50=12,I50/12,(I50+K50)/24)))</f>
        <v/>
      </c>
    </row>
    <row r="51" spans="1:17" x14ac:dyDescent="0.25">
      <c r="A51" s="284"/>
      <c r="B51" s="4"/>
      <c r="C51" s="4"/>
      <c r="D51" s="4"/>
      <c r="E51" s="4"/>
      <c r="F51" s="1156" t="s">
        <v>122</v>
      </c>
      <c r="G51" s="1156"/>
      <c r="H51" s="1156"/>
      <c r="I51" s="1156"/>
      <c r="J51" s="1156"/>
      <c r="K51" s="1156"/>
      <c r="L51" s="1156"/>
      <c r="M51" s="1156"/>
      <c r="N51" s="1156"/>
      <c r="O51" s="1156"/>
      <c r="P51" s="1156"/>
      <c r="Q51" s="1156"/>
    </row>
    <row r="52" spans="1:17" x14ac:dyDescent="0.25">
      <c r="A52" s="535"/>
      <c r="B52" s="1153"/>
      <c r="C52" s="1153"/>
      <c r="D52" s="1153"/>
      <c r="E52" s="1153"/>
      <c r="F52" s="1153"/>
      <c r="G52" s="1153"/>
      <c r="H52" s="1153"/>
      <c r="I52" s="546"/>
      <c r="J52" s="543"/>
      <c r="K52" s="546"/>
      <c r="L52" s="544"/>
      <c r="M52" s="538"/>
      <c r="N52" s="538"/>
      <c r="O52" s="538"/>
      <c r="P52" s="538"/>
      <c r="Q52" s="545"/>
    </row>
    <row r="53" spans="1:17" x14ac:dyDescent="0.25">
      <c r="A53" s="5" t="s">
        <v>34</v>
      </c>
      <c r="B53" s="1064" t="s">
        <v>74</v>
      </c>
      <c r="C53" s="1064"/>
      <c r="D53" s="1064"/>
      <c r="E53" s="1064"/>
      <c r="F53" s="1064"/>
      <c r="G53" s="1064"/>
      <c r="H53" s="1064"/>
      <c r="I53" s="312"/>
      <c r="J53" s="310"/>
      <c r="K53" s="312"/>
      <c r="L53" s="311"/>
      <c r="M53" s="287"/>
      <c r="N53" s="287"/>
      <c r="O53" s="287"/>
      <c r="P53" s="287"/>
      <c r="Q53" s="331"/>
    </row>
    <row r="54" spans="1:17" x14ac:dyDescent="0.25">
      <c r="A54" s="1065"/>
      <c r="B54" s="1065"/>
      <c r="C54" s="1065"/>
      <c r="D54" s="1065"/>
      <c r="E54" s="1065"/>
      <c r="F54" s="1065"/>
      <c r="G54" s="1065"/>
      <c r="H54" s="1065"/>
      <c r="I54" s="1065"/>
      <c r="J54" s="1065"/>
      <c r="K54" s="1065"/>
      <c r="L54" s="1065"/>
      <c r="M54" s="1065"/>
      <c r="N54" s="1065"/>
      <c r="O54" s="1065"/>
      <c r="P54" s="1065"/>
      <c r="Q54" s="1065"/>
    </row>
    <row r="55" spans="1:17" x14ac:dyDescent="0.25">
      <c r="A55" s="1065"/>
      <c r="B55" s="1065"/>
      <c r="C55" s="1065"/>
      <c r="D55" s="1065"/>
      <c r="E55" s="1065"/>
      <c r="F55" s="1065"/>
      <c r="G55" s="1065"/>
      <c r="H55" s="1065"/>
      <c r="I55" s="1065"/>
      <c r="J55" s="1065"/>
      <c r="K55" s="1065"/>
      <c r="L55" s="1065"/>
      <c r="M55" s="1065"/>
      <c r="N55" s="1065"/>
      <c r="O55" s="1065"/>
      <c r="P55" s="1065"/>
      <c r="Q55" s="1065"/>
    </row>
    <row r="56" spans="1:17" x14ac:dyDescent="0.25">
      <c r="A56" s="195"/>
      <c r="B56" s="195"/>
      <c r="C56" s="195"/>
      <c r="D56" s="195"/>
      <c r="E56" s="195"/>
      <c r="F56" s="195"/>
      <c r="G56" s="195"/>
      <c r="H56" s="195"/>
      <c r="I56" s="290"/>
      <c r="J56" s="290"/>
      <c r="K56" s="195"/>
      <c r="L56" s="195"/>
      <c r="M56" s="195"/>
      <c r="N56" s="195"/>
      <c r="O56" s="195"/>
      <c r="P56" s="195"/>
      <c r="Q56" s="443"/>
    </row>
    <row r="57" spans="1:17" ht="15" customHeight="1" x14ac:dyDescent="0.25">
      <c r="A57" s="330" t="s">
        <v>205</v>
      </c>
      <c r="B57" s="1154"/>
      <c r="C57" s="1154"/>
      <c r="D57" s="1154"/>
      <c r="E57" s="1154"/>
      <c r="F57" s="1154"/>
      <c r="G57" s="1154"/>
      <c r="H57" s="1154"/>
      <c r="I57" s="1154"/>
      <c r="J57" s="1154"/>
      <c r="K57" s="295"/>
      <c r="L57" s="295"/>
      <c r="M57" s="295"/>
      <c r="N57" s="295"/>
      <c r="O57" s="295"/>
      <c r="P57" s="295"/>
      <c r="Q57" s="295"/>
    </row>
    <row r="58" spans="1:17" ht="15" customHeight="1" x14ac:dyDescent="0.25">
      <c r="A58" s="330" t="s">
        <v>3</v>
      </c>
      <c r="B58" s="1155"/>
      <c r="C58" s="1155"/>
      <c r="D58" s="1155"/>
      <c r="E58" s="1155"/>
      <c r="F58" s="1155"/>
      <c r="G58" s="16"/>
      <c r="H58" s="296" t="s">
        <v>103</v>
      </c>
      <c r="I58" s="371">
        <f>Input!$C$9</f>
        <v>2023</v>
      </c>
      <c r="J58" s="296" t="s">
        <v>103</v>
      </c>
      <c r="K58" s="6">
        <f>I58-1</f>
        <v>2022</v>
      </c>
      <c r="L58" s="4"/>
      <c r="M58" s="174"/>
      <c r="N58" s="174"/>
      <c r="O58" s="175"/>
      <c r="P58" s="175"/>
      <c r="Q58" s="306"/>
    </row>
    <row r="59" spans="1:17" ht="33.75" x14ac:dyDescent="0.25">
      <c r="A59" s="262" t="s">
        <v>136</v>
      </c>
      <c r="B59" s="471"/>
      <c r="C59" s="303" t="s">
        <v>13</v>
      </c>
      <c r="D59" s="175"/>
      <c r="E59" s="175"/>
      <c r="F59" s="175"/>
      <c r="G59" s="175"/>
      <c r="H59" s="4"/>
      <c r="I59" s="4"/>
      <c r="J59" s="4"/>
      <c r="K59" s="4"/>
      <c r="L59" s="4"/>
      <c r="M59" s="16" t="s">
        <v>331</v>
      </c>
      <c r="N59" s="175"/>
      <c r="O59" s="175"/>
      <c r="P59" s="175"/>
      <c r="Q59" s="16" t="s">
        <v>14</v>
      </c>
    </row>
    <row r="60" spans="1:17" ht="15" customHeight="1" x14ac:dyDescent="0.25">
      <c r="A60" s="1143" t="s">
        <v>249</v>
      </c>
      <c r="B60" s="1143"/>
      <c r="C60" s="1143"/>
      <c r="D60" s="1143"/>
      <c r="E60" s="1143"/>
      <c r="F60" s="1151" t="s">
        <v>194</v>
      </c>
      <c r="G60" s="1151"/>
      <c r="H60" s="1151"/>
      <c r="I60" s="209"/>
      <c r="J60" s="308"/>
      <c r="K60" s="209"/>
      <c r="L60" s="279"/>
      <c r="M60" s="765" t="str">
        <f>IF(AND(K60="",I60=""),"",IF(I60="","",IF(I60&lt;K60,12,IF(K60="",12,24))))</f>
        <v/>
      </c>
      <c r="N60" s="9"/>
      <c r="O60" s="1146" t="s">
        <v>265</v>
      </c>
      <c r="P60" s="9"/>
      <c r="Q60" s="763" t="str">
        <f>IF(M60="","",IF(O83="x","",IF(M60=12,I60/12,(I60+K60)/24)))</f>
        <v/>
      </c>
    </row>
    <row r="61" spans="1:17" x14ac:dyDescent="0.25">
      <c r="A61" s="1143" t="s">
        <v>357</v>
      </c>
      <c r="B61" s="1143"/>
      <c r="C61" s="1143"/>
      <c r="D61" s="1143"/>
      <c r="E61" s="1143"/>
      <c r="F61" s="1151" t="s">
        <v>11</v>
      </c>
      <c r="G61" s="1151"/>
      <c r="H61" s="1151"/>
      <c r="I61" s="210"/>
      <c r="J61" s="308"/>
      <c r="K61" s="210"/>
      <c r="L61" s="279"/>
      <c r="M61" s="9"/>
      <c r="N61" s="9"/>
      <c r="O61" s="1146"/>
      <c r="P61" s="9"/>
      <c r="Q61" s="314"/>
    </row>
    <row r="62" spans="1:17" x14ac:dyDescent="0.25">
      <c r="A62" s="1143" t="s">
        <v>358</v>
      </c>
      <c r="B62" s="1131"/>
      <c r="C62" s="1131"/>
      <c r="D62" s="1131"/>
      <c r="E62" s="1131"/>
      <c r="F62" s="1151" t="s">
        <v>11</v>
      </c>
      <c r="G62" s="1151"/>
      <c r="H62" s="1151"/>
      <c r="I62" s="210"/>
      <c r="J62" s="308"/>
      <c r="K62" s="210"/>
      <c r="L62" s="279"/>
      <c r="M62" s="9"/>
      <c r="N62" s="9"/>
      <c r="O62" s="1146"/>
      <c r="P62" s="9"/>
      <c r="Q62" s="314"/>
    </row>
    <row r="63" spans="1:17" x14ac:dyDescent="0.25">
      <c r="A63" s="1143" t="s">
        <v>319</v>
      </c>
      <c r="B63" s="1143"/>
      <c r="C63" s="1143"/>
      <c r="D63" s="1143"/>
      <c r="E63" s="1143"/>
      <c r="F63" s="1151" t="s">
        <v>11</v>
      </c>
      <c r="G63" s="1151"/>
      <c r="H63" s="1151"/>
      <c r="I63" s="210"/>
      <c r="J63" s="308"/>
      <c r="K63" s="210"/>
      <c r="L63" s="279"/>
      <c r="M63" s="9"/>
      <c r="N63" s="9"/>
      <c r="O63" s="1146"/>
      <c r="P63" s="9"/>
      <c r="Q63" s="314"/>
    </row>
    <row r="64" spans="1:17" x14ac:dyDescent="0.25">
      <c r="A64" s="1143" t="s">
        <v>360</v>
      </c>
      <c r="B64" s="1143"/>
      <c r="C64" s="1143"/>
      <c r="D64" s="1143"/>
      <c r="E64" s="1143"/>
      <c r="F64" s="1151" t="s">
        <v>194</v>
      </c>
      <c r="G64" s="1151"/>
      <c r="H64" s="1151"/>
      <c r="I64" s="210"/>
      <c r="J64" s="308"/>
      <c r="K64" s="210"/>
      <c r="L64" s="279"/>
      <c r="M64" s="9"/>
      <c r="N64" s="9"/>
      <c r="O64" s="1146"/>
      <c r="P64" s="9"/>
      <c r="Q64" s="314"/>
    </row>
    <row r="65" spans="1:17" ht="22.5" x14ac:dyDescent="0.25">
      <c r="A65" s="1143" t="s">
        <v>361</v>
      </c>
      <c r="B65" s="1143"/>
      <c r="C65" s="1143"/>
      <c r="D65" s="1143"/>
      <c r="E65" s="1143"/>
      <c r="F65" s="1151" t="s">
        <v>194</v>
      </c>
      <c r="G65" s="1151"/>
      <c r="H65" s="1151"/>
      <c r="I65" s="210"/>
      <c r="J65" s="308"/>
      <c r="K65" s="210"/>
      <c r="L65" s="279"/>
      <c r="M65" s="16" t="s">
        <v>109</v>
      </c>
      <c r="N65" s="16"/>
      <c r="O65" s="1146"/>
      <c r="P65" s="9"/>
      <c r="Q65" s="16" t="s">
        <v>111</v>
      </c>
    </row>
    <row r="66" spans="1:17" ht="15.75" thickBot="1" x14ac:dyDescent="0.3">
      <c r="A66" s="1158" t="s">
        <v>115</v>
      </c>
      <c r="B66" s="1158"/>
      <c r="C66" s="1158"/>
      <c r="D66" s="1158"/>
      <c r="E66" s="1158"/>
      <c r="F66" s="1151" t="s">
        <v>11</v>
      </c>
      <c r="G66" s="1151"/>
      <c r="H66" s="1151"/>
      <c r="I66" s="210"/>
      <c r="J66" s="308"/>
      <c r="K66" s="210"/>
      <c r="L66" s="279"/>
      <c r="M66" s="9" t="s">
        <v>110</v>
      </c>
      <c r="N66" s="9"/>
      <c r="O66" s="1147"/>
      <c r="P66" s="9"/>
      <c r="Q66" s="271" t="s">
        <v>68</v>
      </c>
    </row>
    <row r="67" spans="1:17" ht="15.75" thickBot="1" x14ac:dyDescent="0.3">
      <c r="A67" s="8"/>
      <c r="B67" s="1064" t="s">
        <v>114</v>
      </c>
      <c r="C67" s="1064"/>
      <c r="D67" s="1064"/>
      <c r="E67" s="1064"/>
      <c r="F67" s="1064"/>
      <c r="G67" s="1064"/>
      <c r="H67" s="262"/>
      <c r="I67" s="313" t="str">
        <f>IF(SUM(I60:I66)=0,"",SUM(I60:I66))</f>
        <v/>
      </c>
      <c r="J67" s="14"/>
      <c r="K67" s="313" t="str">
        <f>IF(SUM(K60:K66)=0,"",SUM(K60:K66))</f>
        <v/>
      </c>
      <c r="L67" s="15"/>
      <c r="M67" s="288" t="str">
        <f>IF(AND(K67="",I67=""),"",IF(I67="","",IF(I67&lt;K67,12,IF(K67="",12,24))))</f>
        <v/>
      </c>
      <c r="N67" s="9"/>
      <c r="O67" s="563"/>
      <c r="P67" s="11"/>
      <c r="Q67" s="293" t="str">
        <f>IF(O67="x","",IF(M67="","",IF(M67=12,I67/12,(I67+K67)/24)))</f>
        <v/>
      </c>
    </row>
    <row r="68" spans="1:17" x14ac:dyDescent="0.25">
      <c r="A68" s="284"/>
      <c r="B68" s="4"/>
      <c r="C68" s="4"/>
      <c r="D68" s="4"/>
      <c r="E68" s="4"/>
      <c r="F68" s="1156" t="s">
        <v>122</v>
      </c>
      <c r="G68" s="1156"/>
      <c r="H68" s="1156"/>
      <c r="I68" s="1156"/>
      <c r="J68" s="1156"/>
      <c r="K68" s="1156"/>
      <c r="L68" s="1156"/>
      <c r="M68" s="1156"/>
      <c r="N68" s="1156"/>
      <c r="O68" s="1156"/>
      <c r="P68" s="1156"/>
      <c r="Q68" s="1156"/>
    </row>
    <row r="69" spans="1:17" x14ac:dyDescent="0.25">
      <c r="A69" s="535"/>
      <c r="B69" s="1153"/>
      <c r="C69" s="1153"/>
      <c r="D69" s="1153"/>
      <c r="E69" s="1153"/>
      <c r="F69" s="1153"/>
      <c r="G69" s="1153"/>
      <c r="H69" s="1153"/>
      <c r="I69" s="546"/>
      <c r="J69" s="543"/>
      <c r="K69" s="546"/>
      <c r="L69" s="544"/>
      <c r="M69" s="538"/>
      <c r="N69" s="538"/>
      <c r="O69" s="538"/>
      <c r="P69" s="538"/>
      <c r="Q69" s="545"/>
    </row>
    <row r="70" spans="1:17" x14ac:dyDescent="0.25">
      <c r="A70" s="5" t="s">
        <v>34</v>
      </c>
      <c r="B70" s="1064" t="s">
        <v>74</v>
      </c>
      <c r="C70" s="1064"/>
      <c r="D70" s="1064"/>
      <c r="E70" s="1064"/>
      <c r="F70" s="1064"/>
      <c r="G70" s="1064"/>
      <c r="H70" s="1064"/>
      <c r="I70" s="312"/>
      <c r="J70" s="310"/>
      <c r="K70" s="312"/>
      <c r="L70" s="311"/>
      <c r="M70" s="287"/>
      <c r="N70" s="287"/>
      <c r="O70" s="287"/>
      <c r="P70" s="287"/>
      <c r="Q70" s="331"/>
    </row>
    <row r="71" spans="1:17" x14ac:dyDescent="0.25">
      <c r="A71" s="1065"/>
      <c r="B71" s="1065"/>
      <c r="C71" s="1065"/>
      <c r="D71" s="1065"/>
      <c r="E71" s="1065"/>
      <c r="F71" s="1065"/>
      <c r="G71" s="1065"/>
      <c r="H71" s="1065"/>
      <c r="I71" s="1065"/>
      <c r="J71" s="1065"/>
      <c r="K71" s="1065"/>
      <c r="L71" s="1065"/>
      <c r="M71" s="1065"/>
      <c r="N71" s="1065"/>
      <c r="O71" s="1065"/>
      <c r="P71" s="1065"/>
      <c r="Q71" s="1065"/>
    </row>
    <row r="72" spans="1:17" x14ac:dyDescent="0.25">
      <c r="A72" s="1065"/>
      <c r="B72" s="1065"/>
      <c r="C72" s="1065"/>
      <c r="D72" s="1065"/>
      <c r="E72" s="1065"/>
      <c r="F72" s="1065"/>
      <c r="G72" s="1065"/>
      <c r="H72" s="1065"/>
      <c r="I72" s="1065"/>
      <c r="J72" s="1065"/>
      <c r="K72" s="1065"/>
      <c r="L72" s="1065"/>
      <c r="M72" s="1065"/>
      <c r="N72" s="1065"/>
      <c r="O72" s="1065"/>
      <c r="P72" s="1065"/>
      <c r="Q72" s="1065"/>
    </row>
    <row r="73" spans="1:17" x14ac:dyDescent="0.25">
      <c r="A73" s="195"/>
      <c r="B73" s="195"/>
      <c r="C73" s="195"/>
      <c r="D73" s="195"/>
      <c r="E73" s="195"/>
      <c r="F73" s="195"/>
      <c r="G73" s="195"/>
      <c r="H73" s="195"/>
      <c r="I73" s="290"/>
      <c r="J73" s="290"/>
      <c r="K73" s="195"/>
      <c r="L73" s="195"/>
      <c r="M73" s="195"/>
      <c r="N73" s="195"/>
      <c r="O73" s="195"/>
      <c r="P73" s="195"/>
      <c r="Q73" s="443"/>
    </row>
    <row r="74" spans="1:17" ht="15" customHeight="1" x14ac:dyDescent="0.25">
      <c r="A74" s="330" t="s">
        <v>205</v>
      </c>
      <c r="B74" s="1154"/>
      <c r="C74" s="1154"/>
      <c r="D74" s="1154"/>
      <c r="E74" s="1154"/>
      <c r="F74" s="1154"/>
      <c r="G74" s="1154"/>
      <c r="H74" s="1154"/>
      <c r="I74" s="1154"/>
      <c r="J74" s="1154"/>
      <c r="K74" s="295"/>
      <c r="L74" s="295"/>
      <c r="M74" s="295"/>
      <c r="N74" s="295"/>
      <c r="O74" s="295"/>
      <c r="P74" s="295"/>
      <c r="Q74" s="295"/>
    </row>
    <row r="75" spans="1:17" ht="15" customHeight="1" x14ac:dyDescent="0.25">
      <c r="A75" s="330" t="s">
        <v>3</v>
      </c>
      <c r="B75" s="1155"/>
      <c r="C75" s="1155"/>
      <c r="D75" s="1155"/>
      <c r="E75" s="1155"/>
      <c r="F75" s="1155"/>
      <c r="G75" s="16"/>
      <c r="H75" s="296" t="s">
        <v>103</v>
      </c>
      <c r="I75" s="371">
        <f>Input!$C$9</f>
        <v>2023</v>
      </c>
      <c r="J75" s="296" t="s">
        <v>103</v>
      </c>
      <c r="K75" s="6">
        <f>I75-1</f>
        <v>2022</v>
      </c>
      <c r="L75" s="4"/>
      <c r="M75" s="174"/>
      <c r="N75" s="174"/>
      <c r="O75" s="175"/>
      <c r="P75" s="175"/>
      <c r="Q75" s="306"/>
    </row>
    <row r="76" spans="1:17" ht="33.75" x14ac:dyDescent="0.25">
      <c r="A76" s="262" t="s">
        <v>136</v>
      </c>
      <c r="B76" s="471"/>
      <c r="C76" s="303" t="s">
        <v>13</v>
      </c>
      <c r="D76" s="175"/>
      <c r="E76" s="175"/>
      <c r="F76" s="175"/>
      <c r="G76" s="175"/>
      <c r="H76" s="4"/>
      <c r="I76" s="4"/>
      <c r="J76" s="4"/>
      <c r="K76" s="4"/>
      <c r="L76" s="4"/>
      <c r="M76" s="16" t="s">
        <v>331</v>
      </c>
      <c r="N76" s="175"/>
      <c r="O76" s="175"/>
      <c r="P76" s="175"/>
      <c r="Q76" s="16" t="s">
        <v>14</v>
      </c>
    </row>
    <row r="77" spans="1:17" ht="15" customHeight="1" x14ac:dyDescent="0.25">
      <c r="A77" s="1143" t="s">
        <v>249</v>
      </c>
      <c r="B77" s="1143"/>
      <c r="C77" s="1143"/>
      <c r="D77" s="1143"/>
      <c r="E77" s="1143"/>
      <c r="F77" s="1151" t="s">
        <v>194</v>
      </c>
      <c r="G77" s="1151"/>
      <c r="H77" s="1151"/>
      <c r="I77" s="209"/>
      <c r="J77" s="308"/>
      <c r="K77" s="209"/>
      <c r="L77" s="279"/>
      <c r="M77" s="765" t="str">
        <f>IF(AND(K77="",I77=""),"",IF(I77="","",IF(I77&lt;K77,12,IF(K77="",12,24))))</f>
        <v/>
      </c>
      <c r="N77" s="9"/>
      <c r="O77" s="1146" t="s">
        <v>265</v>
      </c>
      <c r="P77" s="9"/>
      <c r="Q77" s="763" t="str">
        <f>IF(M77="","",IF(O100="x","",IF(M77=12,I77/12,(I77+K77)/24)))</f>
        <v/>
      </c>
    </row>
    <row r="78" spans="1:17" x14ac:dyDescent="0.25">
      <c r="A78" s="1143" t="s">
        <v>357</v>
      </c>
      <c r="B78" s="1143"/>
      <c r="C78" s="1143"/>
      <c r="D78" s="1143"/>
      <c r="E78" s="1143"/>
      <c r="F78" s="1151" t="s">
        <v>11</v>
      </c>
      <c r="G78" s="1151"/>
      <c r="H78" s="1151"/>
      <c r="I78" s="210"/>
      <c r="J78" s="308"/>
      <c r="K78" s="210"/>
      <c r="L78" s="279"/>
      <c r="M78" s="9"/>
      <c r="N78" s="9"/>
      <c r="O78" s="1146"/>
      <c r="P78" s="9"/>
      <c r="Q78" s="314"/>
    </row>
    <row r="79" spans="1:17" x14ac:dyDescent="0.25">
      <c r="A79" s="1143" t="s">
        <v>358</v>
      </c>
      <c r="B79" s="1131"/>
      <c r="C79" s="1131"/>
      <c r="D79" s="1131"/>
      <c r="E79" s="1131"/>
      <c r="F79" s="1151" t="s">
        <v>11</v>
      </c>
      <c r="G79" s="1151"/>
      <c r="H79" s="1151"/>
      <c r="I79" s="210"/>
      <c r="J79" s="308"/>
      <c r="K79" s="210"/>
      <c r="L79" s="279"/>
      <c r="M79" s="9"/>
      <c r="N79" s="9"/>
      <c r="O79" s="1146"/>
      <c r="P79" s="9"/>
      <c r="Q79" s="314"/>
    </row>
    <row r="80" spans="1:17" x14ac:dyDescent="0.25">
      <c r="A80" s="1143" t="s">
        <v>319</v>
      </c>
      <c r="B80" s="1143"/>
      <c r="C80" s="1143"/>
      <c r="D80" s="1143"/>
      <c r="E80" s="1143"/>
      <c r="F80" s="1151" t="s">
        <v>11</v>
      </c>
      <c r="G80" s="1151"/>
      <c r="H80" s="1151"/>
      <c r="I80" s="210"/>
      <c r="J80" s="308"/>
      <c r="K80" s="210"/>
      <c r="L80" s="279"/>
      <c r="M80" s="9"/>
      <c r="N80" s="9"/>
      <c r="O80" s="1146"/>
      <c r="P80" s="9"/>
      <c r="Q80" s="314"/>
    </row>
    <row r="81" spans="1:17" x14ac:dyDescent="0.25">
      <c r="A81" s="1143" t="s">
        <v>360</v>
      </c>
      <c r="B81" s="1143"/>
      <c r="C81" s="1143"/>
      <c r="D81" s="1143"/>
      <c r="E81" s="1143"/>
      <c r="F81" s="1151" t="s">
        <v>194</v>
      </c>
      <c r="G81" s="1151"/>
      <c r="H81" s="1151"/>
      <c r="I81" s="210"/>
      <c r="J81" s="308"/>
      <c r="K81" s="210"/>
      <c r="L81" s="279"/>
      <c r="M81" s="9"/>
      <c r="N81" s="9"/>
      <c r="O81" s="1146"/>
      <c r="P81" s="9"/>
      <c r="Q81" s="314"/>
    </row>
    <row r="82" spans="1:17" ht="22.5" x14ac:dyDescent="0.25">
      <c r="A82" s="1143" t="s">
        <v>361</v>
      </c>
      <c r="B82" s="1143"/>
      <c r="C82" s="1143"/>
      <c r="D82" s="1143"/>
      <c r="E82" s="1143"/>
      <c r="F82" s="1151" t="s">
        <v>194</v>
      </c>
      <c r="G82" s="1151"/>
      <c r="H82" s="1151"/>
      <c r="I82" s="210"/>
      <c r="J82" s="308"/>
      <c r="K82" s="210"/>
      <c r="L82" s="279"/>
      <c r="M82" s="16" t="s">
        <v>109</v>
      </c>
      <c r="N82" s="16"/>
      <c r="O82" s="1146"/>
      <c r="P82" s="9"/>
      <c r="Q82" s="16" t="s">
        <v>111</v>
      </c>
    </row>
    <row r="83" spans="1:17" ht="15.75" thickBot="1" x14ac:dyDescent="0.3">
      <c r="A83" s="1158" t="s">
        <v>115</v>
      </c>
      <c r="B83" s="1158"/>
      <c r="C83" s="1158"/>
      <c r="D83" s="1158"/>
      <c r="E83" s="1158"/>
      <c r="F83" s="1151" t="s">
        <v>11</v>
      </c>
      <c r="G83" s="1151"/>
      <c r="H83" s="1151"/>
      <c r="I83" s="210"/>
      <c r="J83" s="308"/>
      <c r="K83" s="210"/>
      <c r="L83" s="279"/>
      <c r="M83" s="9" t="s">
        <v>110</v>
      </c>
      <c r="N83" s="9"/>
      <c r="O83" s="1147"/>
      <c r="P83" s="9"/>
      <c r="Q83" s="271" t="s">
        <v>68</v>
      </c>
    </row>
    <row r="84" spans="1:17" ht="15.75" thickBot="1" x14ac:dyDescent="0.3">
      <c r="A84" s="8"/>
      <c r="B84" s="1064" t="s">
        <v>114</v>
      </c>
      <c r="C84" s="1064"/>
      <c r="D84" s="1064"/>
      <c r="E84" s="1064"/>
      <c r="F84" s="1064"/>
      <c r="G84" s="1064"/>
      <c r="H84" s="262"/>
      <c r="I84" s="313" t="str">
        <f>IF(SUM(I77:I83)=0,"",SUM(I77:I83))</f>
        <v/>
      </c>
      <c r="J84" s="14"/>
      <c r="K84" s="313" t="str">
        <f>IF(SUM(K77:K83)=0,"",SUM(K77:K83))</f>
        <v/>
      </c>
      <c r="L84" s="15"/>
      <c r="M84" s="288" t="str">
        <f>IF(AND(K84="",I84=""),"",IF(I84="","",IF(I84&lt;K84,12,IF(K84="",12,24))))</f>
        <v/>
      </c>
      <c r="N84" s="9"/>
      <c r="O84" s="563"/>
      <c r="P84" s="11"/>
      <c r="Q84" s="293" t="str">
        <f>IF(O84="x","",IF(M84="","",IF(M84=12,I84/12,(I84+K84)/24)))</f>
        <v/>
      </c>
    </row>
    <row r="85" spans="1:17" x14ac:dyDescent="0.25">
      <c r="A85" s="284"/>
      <c r="B85" s="4"/>
      <c r="C85" s="4"/>
      <c r="D85" s="4"/>
      <c r="E85" s="4"/>
      <c r="F85" s="1156" t="s">
        <v>122</v>
      </c>
      <c r="G85" s="1156"/>
      <c r="H85" s="1156"/>
      <c r="I85" s="1156"/>
      <c r="J85" s="1156"/>
      <c r="K85" s="1156"/>
      <c r="L85" s="1156"/>
      <c r="M85" s="1156"/>
      <c r="N85" s="1156"/>
      <c r="O85" s="1156"/>
      <c r="P85" s="1156"/>
      <c r="Q85" s="1156"/>
    </row>
    <row r="86" spans="1:17" x14ac:dyDescent="0.25">
      <c r="A86" s="535"/>
      <c r="B86" s="1153"/>
      <c r="C86" s="1153"/>
      <c r="D86" s="1153"/>
      <c r="E86" s="1153"/>
      <c r="F86" s="1153"/>
      <c r="G86" s="1153"/>
      <c r="H86" s="1153"/>
      <c r="I86" s="546"/>
      <c r="J86" s="543"/>
      <c r="K86" s="546"/>
      <c r="L86" s="544"/>
      <c r="M86" s="538"/>
      <c r="N86" s="538"/>
      <c r="O86" s="538"/>
      <c r="P86" s="538"/>
      <c r="Q86" s="545"/>
    </row>
    <row r="87" spans="1:17" x14ac:dyDescent="0.25">
      <c r="A87" s="5" t="s">
        <v>34</v>
      </c>
      <c r="B87" s="1064" t="s">
        <v>74</v>
      </c>
      <c r="C87" s="1064"/>
      <c r="D87" s="1064"/>
      <c r="E87" s="1064"/>
      <c r="F87" s="1064"/>
      <c r="G87" s="1064"/>
      <c r="H87" s="1064"/>
      <c r="I87" s="312"/>
      <c r="J87" s="310"/>
      <c r="K87" s="312"/>
      <c r="L87" s="311"/>
      <c r="M87" s="287"/>
      <c r="N87" s="287"/>
      <c r="O87" s="287"/>
      <c r="P87" s="287"/>
      <c r="Q87" s="331"/>
    </row>
    <row r="88" spans="1:17" x14ac:dyDescent="0.25">
      <c r="A88" s="1065"/>
      <c r="B88" s="1065"/>
      <c r="C88" s="1065"/>
      <c r="D88" s="1065"/>
      <c r="E88" s="1065"/>
      <c r="F88" s="1065"/>
      <c r="G88" s="1065"/>
      <c r="H88" s="1065"/>
      <c r="I88" s="1065"/>
      <c r="J88" s="1065"/>
      <c r="K88" s="1065"/>
      <c r="L88" s="1065"/>
      <c r="M88" s="1065"/>
      <c r="N88" s="1065"/>
      <c r="O88" s="1065"/>
      <c r="P88" s="1065"/>
      <c r="Q88" s="1065"/>
    </row>
    <row r="89" spans="1:17" x14ac:dyDescent="0.25">
      <c r="A89" s="1065"/>
      <c r="B89" s="1065"/>
      <c r="C89" s="1065"/>
      <c r="D89" s="1065"/>
      <c r="E89" s="1065"/>
      <c r="F89" s="1065"/>
      <c r="G89" s="1065"/>
      <c r="H89" s="1065"/>
      <c r="I89" s="1065"/>
      <c r="J89" s="1065"/>
      <c r="K89" s="1065"/>
      <c r="L89" s="1065"/>
      <c r="M89" s="1065"/>
      <c r="N89" s="1065"/>
      <c r="O89" s="1065"/>
      <c r="P89" s="1065"/>
      <c r="Q89" s="1065"/>
    </row>
    <row r="90" spans="1:17" x14ac:dyDescent="0.25">
      <c r="A90" s="195"/>
      <c r="B90" s="195"/>
      <c r="C90" s="195"/>
      <c r="D90" s="195"/>
      <c r="E90" s="195"/>
      <c r="F90" s="195"/>
      <c r="G90" s="195"/>
      <c r="H90" s="195"/>
      <c r="I90" s="290"/>
      <c r="J90" s="290"/>
      <c r="K90" s="195"/>
      <c r="L90" s="195"/>
      <c r="M90" s="195"/>
      <c r="N90" s="195"/>
      <c r="O90" s="195"/>
      <c r="P90" s="195"/>
      <c r="Q90" s="443"/>
    </row>
    <row r="91" spans="1:17" ht="15" customHeight="1" x14ac:dyDescent="0.25">
      <c r="A91" s="330" t="s">
        <v>205</v>
      </c>
      <c r="B91" s="1154"/>
      <c r="C91" s="1154"/>
      <c r="D91" s="1154"/>
      <c r="E91" s="1154"/>
      <c r="F91" s="1154"/>
      <c r="G91" s="1154"/>
      <c r="H91" s="1154"/>
      <c r="I91" s="1154"/>
      <c r="J91" s="1154"/>
      <c r="K91" s="295"/>
      <c r="L91" s="295"/>
      <c r="M91" s="295"/>
      <c r="N91" s="295"/>
      <c r="O91" s="295"/>
      <c r="P91" s="295"/>
      <c r="Q91" s="295"/>
    </row>
    <row r="92" spans="1:17" ht="15" customHeight="1" x14ac:dyDescent="0.25">
      <c r="A92" s="330" t="s">
        <v>3</v>
      </c>
      <c r="B92" s="1155"/>
      <c r="C92" s="1155"/>
      <c r="D92" s="1155"/>
      <c r="E92" s="1155"/>
      <c r="F92" s="1155"/>
      <c r="G92" s="16"/>
      <c r="H92" s="296" t="s">
        <v>103</v>
      </c>
      <c r="I92" s="371">
        <f>Input!$C$9</f>
        <v>2023</v>
      </c>
      <c r="J92" s="296" t="s">
        <v>103</v>
      </c>
      <c r="K92" s="6">
        <f>I92-1</f>
        <v>2022</v>
      </c>
      <c r="L92" s="4"/>
      <c r="M92" s="174"/>
      <c r="N92" s="174"/>
      <c r="O92" s="175"/>
      <c r="P92" s="175"/>
      <c r="Q92" s="306"/>
    </row>
    <row r="93" spans="1:17" ht="33.75" x14ac:dyDescent="0.25">
      <c r="A93" s="262" t="s">
        <v>136</v>
      </c>
      <c r="B93" s="471"/>
      <c r="C93" s="303" t="s">
        <v>13</v>
      </c>
      <c r="D93" s="175"/>
      <c r="E93" s="175"/>
      <c r="F93" s="175"/>
      <c r="G93" s="175"/>
      <c r="H93" s="4"/>
      <c r="I93" s="4"/>
      <c r="J93" s="4"/>
      <c r="K93" s="4"/>
      <c r="L93" s="4"/>
      <c r="M93" s="16" t="s">
        <v>331</v>
      </c>
      <c r="N93" s="175"/>
      <c r="O93" s="175"/>
      <c r="P93" s="175"/>
      <c r="Q93" s="16" t="s">
        <v>14</v>
      </c>
    </row>
    <row r="94" spans="1:17" ht="15" customHeight="1" x14ac:dyDescent="0.25">
      <c r="A94" s="1143" t="s">
        <v>249</v>
      </c>
      <c r="B94" s="1143"/>
      <c r="C94" s="1143"/>
      <c r="D94" s="1143"/>
      <c r="E94" s="1143"/>
      <c r="F94" s="1151" t="s">
        <v>194</v>
      </c>
      <c r="G94" s="1151"/>
      <c r="H94" s="1151"/>
      <c r="I94" s="209"/>
      <c r="J94" s="308"/>
      <c r="K94" s="209"/>
      <c r="L94" s="279"/>
      <c r="M94" s="765" t="str">
        <f>IF(AND(K94="",I94=""),"",IF(I94="","",IF(I94&lt;K94,12,IF(K94="",12,24))))</f>
        <v/>
      </c>
      <c r="N94" s="9"/>
      <c r="O94" s="1146" t="s">
        <v>265</v>
      </c>
      <c r="P94" s="9"/>
      <c r="Q94" s="763" t="str">
        <f>IF(M94="","",IF(O117="x","",IF(M94=12,I94/12,(I94+K94)/24)))</f>
        <v/>
      </c>
    </row>
    <row r="95" spans="1:17" x14ac:dyDescent="0.25">
      <c r="A95" s="1143" t="s">
        <v>357</v>
      </c>
      <c r="B95" s="1143"/>
      <c r="C95" s="1143"/>
      <c r="D95" s="1143"/>
      <c r="E95" s="1143"/>
      <c r="F95" s="1151" t="s">
        <v>11</v>
      </c>
      <c r="G95" s="1151"/>
      <c r="H95" s="1151"/>
      <c r="I95" s="210"/>
      <c r="J95" s="308"/>
      <c r="K95" s="210"/>
      <c r="L95" s="279"/>
      <c r="M95" s="9"/>
      <c r="N95" s="9"/>
      <c r="O95" s="1146"/>
      <c r="P95" s="9"/>
      <c r="Q95" s="314"/>
    </row>
    <row r="96" spans="1:17" x14ac:dyDescent="0.25">
      <c r="A96" s="1143" t="s">
        <v>358</v>
      </c>
      <c r="B96" s="1131"/>
      <c r="C96" s="1131"/>
      <c r="D96" s="1131"/>
      <c r="E96" s="1131"/>
      <c r="F96" s="1151" t="s">
        <v>11</v>
      </c>
      <c r="G96" s="1151"/>
      <c r="H96" s="1151"/>
      <c r="I96" s="210"/>
      <c r="J96" s="308"/>
      <c r="K96" s="210"/>
      <c r="L96" s="279"/>
      <c r="M96" s="9"/>
      <c r="N96" s="9"/>
      <c r="O96" s="1146"/>
      <c r="P96" s="9"/>
      <c r="Q96" s="314"/>
    </row>
    <row r="97" spans="1:17" x14ac:dyDescent="0.25">
      <c r="A97" s="1143" t="s">
        <v>319</v>
      </c>
      <c r="B97" s="1143"/>
      <c r="C97" s="1143"/>
      <c r="D97" s="1143"/>
      <c r="E97" s="1143"/>
      <c r="F97" s="1151" t="s">
        <v>11</v>
      </c>
      <c r="G97" s="1151"/>
      <c r="H97" s="1151"/>
      <c r="I97" s="210"/>
      <c r="J97" s="308"/>
      <c r="K97" s="210"/>
      <c r="L97" s="279"/>
      <c r="M97" s="9"/>
      <c r="N97" s="9"/>
      <c r="O97" s="1146"/>
      <c r="P97" s="9"/>
      <c r="Q97" s="314"/>
    </row>
    <row r="98" spans="1:17" x14ac:dyDescent="0.25">
      <c r="A98" s="1143" t="s">
        <v>360</v>
      </c>
      <c r="B98" s="1143"/>
      <c r="C98" s="1143"/>
      <c r="D98" s="1143"/>
      <c r="E98" s="1143"/>
      <c r="F98" s="1151" t="s">
        <v>194</v>
      </c>
      <c r="G98" s="1151"/>
      <c r="H98" s="1151"/>
      <c r="I98" s="210"/>
      <c r="J98" s="308"/>
      <c r="K98" s="210"/>
      <c r="L98" s="279"/>
      <c r="M98" s="9"/>
      <c r="N98" s="9"/>
      <c r="O98" s="1146"/>
      <c r="P98" s="9"/>
      <c r="Q98" s="314"/>
    </row>
    <row r="99" spans="1:17" ht="22.5" x14ac:dyDescent="0.25">
      <c r="A99" s="1143" t="s">
        <v>361</v>
      </c>
      <c r="B99" s="1143"/>
      <c r="C99" s="1143"/>
      <c r="D99" s="1143"/>
      <c r="E99" s="1143"/>
      <c r="F99" s="1151" t="s">
        <v>194</v>
      </c>
      <c r="G99" s="1151"/>
      <c r="H99" s="1151"/>
      <c r="I99" s="210"/>
      <c r="J99" s="308"/>
      <c r="K99" s="210"/>
      <c r="L99" s="279"/>
      <c r="M99" s="16" t="s">
        <v>109</v>
      </c>
      <c r="N99" s="16"/>
      <c r="O99" s="1146"/>
      <c r="P99" s="9"/>
      <c r="Q99" s="16" t="s">
        <v>111</v>
      </c>
    </row>
    <row r="100" spans="1:17" ht="15.75" thickBot="1" x14ac:dyDescent="0.3">
      <c r="A100" s="1158" t="s">
        <v>115</v>
      </c>
      <c r="B100" s="1158"/>
      <c r="C100" s="1158"/>
      <c r="D100" s="1158"/>
      <c r="E100" s="1158"/>
      <c r="F100" s="1151" t="s">
        <v>11</v>
      </c>
      <c r="G100" s="1151"/>
      <c r="H100" s="1151"/>
      <c r="I100" s="210"/>
      <c r="J100" s="308"/>
      <c r="K100" s="210"/>
      <c r="L100" s="279"/>
      <c r="M100" s="9" t="s">
        <v>110</v>
      </c>
      <c r="N100" s="9"/>
      <c r="O100" s="1147"/>
      <c r="P100" s="9"/>
      <c r="Q100" s="271" t="s">
        <v>68</v>
      </c>
    </row>
    <row r="101" spans="1:17" ht="15.75" thickBot="1" x14ac:dyDescent="0.3">
      <c r="A101" s="8"/>
      <c r="B101" s="1064" t="s">
        <v>114</v>
      </c>
      <c r="C101" s="1064"/>
      <c r="D101" s="1064"/>
      <c r="E101" s="1064"/>
      <c r="F101" s="1064"/>
      <c r="G101" s="1064"/>
      <c r="H101" s="262"/>
      <c r="I101" s="313" t="str">
        <f>IF(SUM(I94:I100)=0,"",SUM(I94:I100))</f>
        <v/>
      </c>
      <c r="J101" s="14"/>
      <c r="K101" s="313" t="str">
        <f>IF(SUM(K94:K100)=0,"",SUM(K94:K100))</f>
        <v/>
      </c>
      <c r="L101" s="15"/>
      <c r="M101" s="288" t="str">
        <f>IF(AND(K101="",I101=""),"",IF(I101="","",IF(I101&lt;K101,12,IF(K101="",12,24))))</f>
        <v/>
      </c>
      <c r="N101" s="9"/>
      <c r="O101" s="563"/>
      <c r="P101" s="11"/>
      <c r="Q101" s="293" t="str">
        <f>IF(O101="x","",IF(M101="","",IF(M101=12,I101/12,(I101+K101)/24)))</f>
        <v/>
      </c>
    </row>
    <row r="102" spans="1:17" x14ac:dyDescent="0.25">
      <c r="A102" s="284"/>
      <c r="B102" s="4"/>
      <c r="C102" s="4"/>
      <c r="D102" s="4"/>
      <c r="E102" s="4"/>
      <c r="F102" s="1156" t="s">
        <v>122</v>
      </c>
      <c r="G102" s="1156"/>
      <c r="H102" s="1156"/>
      <c r="I102" s="1156"/>
      <c r="J102" s="1156"/>
      <c r="K102" s="1156"/>
      <c r="L102" s="1156"/>
      <c r="M102" s="1156"/>
      <c r="N102" s="1156"/>
      <c r="O102" s="1156"/>
      <c r="P102" s="1156"/>
      <c r="Q102" s="1156"/>
    </row>
    <row r="103" spans="1:17" x14ac:dyDescent="0.25">
      <c r="A103" s="535"/>
      <c r="B103" s="1153"/>
      <c r="C103" s="1153"/>
      <c r="D103" s="1153"/>
      <c r="E103" s="1153"/>
      <c r="F103" s="1153"/>
      <c r="G103" s="1153"/>
      <c r="H103" s="1153"/>
      <c r="I103" s="546"/>
      <c r="J103" s="543"/>
      <c r="K103" s="546"/>
      <c r="L103" s="544"/>
      <c r="M103" s="538"/>
      <c r="N103" s="538"/>
      <c r="O103" s="538"/>
      <c r="P103" s="538"/>
      <c r="Q103" s="545"/>
    </row>
    <row r="104" spans="1:17" x14ac:dyDescent="0.25">
      <c r="A104" s="5" t="s">
        <v>34</v>
      </c>
      <c r="B104" s="1064" t="s">
        <v>74</v>
      </c>
      <c r="C104" s="1064"/>
      <c r="D104" s="1064"/>
      <c r="E104" s="1064"/>
      <c r="F104" s="1064"/>
      <c r="G104" s="1064"/>
      <c r="H104" s="1064"/>
      <c r="I104" s="312"/>
      <c r="J104" s="310"/>
      <c r="K104" s="312"/>
      <c r="L104" s="311"/>
      <c r="M104" s="287"/>
      <c r="N104" s="287"/>
      <c r="O104" s="287"/>
      <c r="P104" s="287"/>
      <c r="Q104" s="331"/>
    </row>
    <row r="105" spans="1:17" x14ac:dyDescent="0.25">
      <c r="A105" s="1065"/>
      <c r="B105" s="1065"/>
      <c r="C105" s="1065"/>
      <c r="D105" s="1065"/>
      <c r="E105" s="1065"/>
      <c r="F105" s="1065"/>
      <c r="G105" s="1065"/>
      <c r="H105" s="1065"/>
      <c r="I105" s="1065"/>
      <c r="J105" s="1065"/>
      <c r="K105" s="1065"/>
      <c r="L105" s="1065"/>
      <c r="M105" s="1065"/>
      <c r="N105" s="1065"/>
      <c r="O105" s="1065"/>
      <c r="P105" s="1065"/>
      <c r="Q105" s="1065"/>
    </row>
    <row r="106" spans="1:17" x14ac:dyDescent="0.25">
      <c r="A106" s="1065"/>
      <c r="B106" s="1065"/>
      <c r="C106" s="1065"/>
      <c r="D106" s="1065"/>
      <c r="E106" s="1065"/>
      <c r="F106" s="1065"/>
      <c r="G106" s="1065"/>
      <c r="H106" s="1065"/>
      <c r="I106" s="1065"/>
      <c r="J106" s="1065"/>
      <c r="K106" s="1065"/>
      <c r="L106" s="1065"/>
      <c r="M106" s="1065"/>
      <c r="N106" s="1065"/>
      <c r="O106" s="1065"/>
      <c r="P106" s="1065"/>
      <c r="Q106" s="1065"/>
    </row>
    <row r="107" spans="1:17" x14ac:dyDescent="0.25">
      <c r="A107" s="195"/>
      <c r="B107" s="195"/>
      <c r="C107" s="195"/>
      <c r="D107" s="195"/>
      <c r="E107" s="195"/>
      <c r="F107" s="195"/>
      <c r="G107" s="195"/>
      <c r="H107" s="195"/>
      <c r="I107" s="290"/>
      <c r="J107" s="290"/>
      <c r="K107" s="195"/>
      <c r="L107" s="195"/>
      <c r="M107" s="195"/>
      <c r="N107" s="195"/>
      <c r="O107" s="195"/>
      <c r="P107" s="195"/>
      <c r="Q107" s="443"/>
    </row>
    <row r="108" spans="1:17" ht="15" customHeight="1" x14ac:dyDescent="0.25">
      <c r="A108" s="330" t="s">
        <v>205</v>
      </c>
      <c r="B108" s="1154"/>
      <c r="C108" s="1154"/>
      <c r="D108" s="1154"/>
      <c r="E108" s="1154"/>
      <c r="F108" s="1154"/>
      <c r="G108" s="1154"/>
      <c r="H108" s="1154"/>
      <c r="I108" s="1154"/>
      <c r="J108" s="1154"/>
      <c r="K108" s="295"/>
      <c r="L108" s="295"/>
      <c r="M108" s="295"/>
      <c r="N108" s="295"/>
      <c r="O108" s="295"/>
      <c r="P108" s="295"/>
      <c r="Q108" s="295"/>
    </row>
    <row r="109" spans="1:17" ht="15" customHeight="1" x14ac:dyDescent="0.25">
      <c r="A109" s="330" t="s">
        <v>3</v>
      </c>
      <c r="B109" s="1155"/>
      <c r="C109" s="1155"/>
      <c r="D109" s="1155"/>
      <c r="E109" s="1155"/>
      <c r="F109" s="1155"/>
      <c r="G109" s="16"/>
      <c r="H109" s="296" t="s">
        <v>103</v>
      </c>
      <c r="I109" s="371">
        <f>Input!$C$9</f>
        <v>2023</v>
      </c>
      <c r="J109" s="296" t="s">
        <v>103</v>
      </c>
      <c r="K109" s="6">
        <f>I109-1</f>
        <v>2022</v>
      </c>
      <c r="L109" s="4"/>
      <c r="M109" s="174"/>
      <c r="N109" s="174"/>
      <c r="O109" s="175"/>
      <c r="P109" s="175"/>
      <c r="Q109" s="306"/>
    </row>
    <row r="110" spans="1:17" ht="33.75" x14ac:dyDescent="0.25">
      <c r="A110" s="262" t="s">
        <v>136</v>
      </c>
      <c r="B110" s="471"/>
      <c r="C110" s="303" t="s">
        <v>13</v>
      </c>
      <c r="D110" s="175"/>
      <c r="E110" s="175"/>
      <c r="F110" s="175"/>
      <c r="G110" s="175"/>
      <c r="H110" s="4"/>
      <c r="I110" s="4"/>
      <c r="J110" s="4"/>
      <c r="K110" s="4"/>
      <c r="L110" s="4"/>
      <c r="M110" s="16" t="s">
        <v>331</v>
      </c>
      <c r="N110" s="175"/>
      <c r="O110" s="175"/>
      <c r="P110" s="175"/>
      <c r="Q110" s="16" t="s">
        <v>14</v>
      </c>
    </row>
    <row r="111" spans="1:17" ht="15" customHeight="1" x14ac:dyDescent="0.25">
      <c r="A111" s="1143" t="s">
        <v>249</v>
      </c>
      <c r="B111" s="1143"/>
      <c r="C111" s="1143"/>
      <c r="D111" s="1143"/>
      <c r="E111" s="1143"/>
      <c r="F111" s="1151" t="s">
        <v>194</v>
      </c>
      <c r="G111" s="1151"/>
      <c r="H111" s="1151"/>
      <c r="I111" s="209"/>
      <c r="J111" s="308"/>
      <c r="K111" s="209"/>
      <c r="L111" s="279"/>
      <c r="M111" s="765" t="str">
        <f>IF(AND(K111="",I111=""),"",IF(I111="","",IF(I111&lt;K111,12,IF(K111="",12,24))))</f>
        <v/>
      </c>
      <c r="N111" s="9"/>
      <c r="O111" s="1146" t="s">
        <v>265</v>
      </c>
      <c r="P111" s="9"/>
      <c r="Q111" s="763" t="str">
        <f>IF(M111="","",IF(O134="x","",IF(M111=12,I111/12,(I111+K111)/24)))</f>
        <v/>
      </c>
    </row>
    <row r="112" spans="1:17" x14ac:dyDescent="0.25">
      <c r="A112" s="1143" t="s">
        <v>357</v>
      </c>
      <c r="B112" s="1143"/>
      <c r="C112" s="1143"/>
      <c r="D112" s="1143"/>
      <c r="E112" s="1143"/>
      <c r="F112" s="1151" t="s">
        <v>11</v>
      </c>
      <c r="G112" s="1151"/>
      <c r="H112" s="1151"/>
      <c r="I112" s="210"/>
      <c r="J112" s="308"/>
      <c r="K112" s="210"/>
      <c r="L112" s="279"/>
      <c r="M112" s="9"/>
      <c r="N112" s="9"/>
      <c r="O112" s="1146"/>
      <c r="P112" s="9"/>
      <c r="Q112" s="314"/>
    </row>
    <row r="113" spans="1:17" x14ac:dyDescent="0.25">
      <c r="A113" s="1143" t="s">
        <v>358</v>
      </c>
      <c r="B113" s="1131"/>
      <c r="C113" s="1131"/>
      <c r="D113" s="1131"/>
      <c r="E113" s="1131"/>
      <c r="F113" s="1151" t="s">
        <v>11</v>
      </c>
      <c r="G113" s="1151"/>
      <c r="H113" s="1151"/>
      <c r="I113" s="210"/>
      <c r="J113" s="308"/>
      <c r="K113" s="210"/>
      <c r="L113" s="279"/>
      <c r="M113" s="9"/>
      <c r="N113" s="9"/>
      <c r="O113" s="1146"/>
      <c r="P113" s="9"/>
      <c r="Q113" s="314"/>
    </row>
    <row r="114" spans="1:17" x14ac:dyDescent="0.25">
      <c r="A114" s="1143" t="s">
        <v>319</v>
      </c>
      <c r="B114" s="1143"/>
      <c r="C114" s="1143"/>
      <c r="D114" s="1143"/>
      <c r="E114" s="1143"/>
      <c r="F114" s="1151" t="s">
        <v>11</v>
      </c>
      <c r="G114" s="1151"/>
      <c r="H114" s="1151"/>
      <c r="I114" s="210"/>
      <c r="J114" s="308"/>
      <c r="K114" s="210"/>
      <c r="L114" s="279"/>
      <c r="M114" s="9"/>
      <c r="N114" s="9"/>
      <c r="O114" s="1146"/>
      <c r="P114" s="9"/>
      <c r="Q114" s="314"/>
    </row>
    <row r="115" spans="1:17" x14ac:dyDescent="0.25">
      <c r="A115" s="1143" t="s">
        <v>360</v>
      </c>
      <c r="B115" s="1143"/>
      <c r="C115" s="1143"/>
      <c r="D115" s="1143"/>
      <c r="E115" s="1143"/>
      <c r="F115" s="1151" t="s">
        <v>194</v>
      </c>
      <c r="G115" s="1151"/>
      <c r="H115" s="1151"/>
      <c r="I115" s="210"/>
      <c r="J115" s="308"/>
      <c r="K115" s="210"/>
      <c r="L115" s="279"/>
      <c r="M115" s="9"/>
      <c r="N115" s="9"/>
      <c r="O115" s="1146"/>
      <c r="P115" s="9"/>
      <c r="Q115" s="314"/>
    </row>
    <row r="116" spans="1:17" ht="22.5" x14ac:dyDescent="0.25">
      <c r="A116" s="1143" t="s">
        <v>361</v>
      </c>
      <c r="B116" s="1143"/>
      <c r="C116" s="1143"/>
      <c r="D116" s="1143"/>
      <c r="E116" s="1143"/>
      <c r="F116" s="1151" t="s">
        <v>194</v>
      </c>
      <c r="G116" s="1151"/>
      <c r="H116" s="1151"/>
      <c r="I116" s="210"/>
      <c r="J116" s="308"/>
      <c r="K116" s="210"/>
      <c r="L116" s="279"/>
      <c r="M116" s="16" t="s">
        <v>109</v>
      </c>
      <c r="N116" s="16"/>
      <c r="O116" s="1146"/>
      <c r="P116" s="9"/>
      <c r="Q116" s="16" t="s">
        <v>111</v>
      </c>
    </row>
    <row r="117" spans="1:17" ht="15.75" thickBot="1" x14ac:dyDescent="0.3">
      <c r="A117" s="1158" t="s">
        <v>115</v>
      </c>
      <c r="B117" s="1158"/>
      <c r="C117" s="1158"/>
      <c r="D117" s="1158"/>
      <c r="E117" s="1158"/>
      <c r="F117" s="1151" t="s">
        <v>11</v>
      </c>
      <c r="G117" s="1151"/>
      <c r="H117" s="1151"/>
      <c r="I117" s="210"/>
      <c r="J117" s="308"/>
      <c r="K117" s="210"/>
      <c r="L117" s="279"/>
      <c r="M117" s="9" t="s">
        <v>110</v>
      </c>
      <c r="N117" s="9"/>
      <c r="O117" s="1147"/>
      <c r="P117" s="9"/>
      <c r="Q117" s="271" t="s">
        <v>68</v>
      </c>
    </row>
    <row r="118" spans="1:17" ht="15.75" thickBot="1" x14ac:dyDescent="0.3">
      <c r="A118" s="8"/>
      <c r="B118" s="1064" t="s">
        <v>114</v>
      </c>
      <c r="C118" s="1064"/>
      <c r="D118" s="1064"/>
      <c r="E118" s="1064"/>
      <c r="F118" s="1064"/>
      <c r="G118" s="1064"/>
      <c r="H118" s="262"/>
      <c r="I118" s="313" t="str">
        <f>IF(SUM(I111:I117)=0,"",SUM(I111:I117))</f>
        <v/>
      </c>
      <c r="J118" s="14"/>
      <c r="K118" s="313" t="str">
        <f>IF(SUM(K111:K117)=0,"",SUM(K111:K117))</f>
        <v/>
      </c>
      <c r="L118" s="15"/>
      <c r="M118" s="288" t="str">
        <f>IF(AND(K118="",I118=""),"",IF(I118="","",IF(I118&lt;K118,12,IF(K118="",12,24))))</f>
        <v/>
      </c>
      <c r="N118" s="9"/>
      <c r="O118" s="563"/>
      <c r="P118" s="11"/>
      <c r="Q118" s="293" t="str">
        <f>IF(O118="x","",IF(M118="","",IF(M118=12,I118/12,(I118+K118)/24)))</f>
        <v/>
      </c>
    </row>
    <row r="119" spans="1:17" x14ac:dyDescent="0.25">
      <c r="A119" s="284"/>
      <c r="B119" s="4"/>
      <c r="C119" s="4"/>
      <c r="D119" s="4"/>
      <c r="E119" s="4"/>
      <c r="F119" s="1156" t="s">
        <v>122</v>
      </c>
      <c r="G119" s="1156"/>
      <c r="H119" s="1156"/>
      <c r="I119" s="1156"/>
      <c r="J119" s="1156"/>
      <c r="K119" s="1156"/>
      <c r="L119" s="1156"/>
      <c r="M119" s="1156"/>
      <c r="N119" s="1156"/>
      <c r="O119" s="1156"/>
      <c r="P119" s="1156"/>
      <c r="Q119" s="1156"/>
    </row>
    <row r="120" spans="1:17" x14ac:dyDescent="0.25">
      <c r="A120" s="535"/>
      <c r="B120" s="1153"/>
      <c r="C120" s="1153"/>
      <c r="D120" s="1153"/>
      <c r="E120" s="1153"/>
      <c r="F120" s="1153"/>
      <c r="G120" s="1153"/>
      <c r="H120" s="1153"/>
      <c r="I120" s="546"/>
      <c r="J120" s="543"/>
      <c r="K120" s="546"/>
      <c r="L120" s="544"/>
      <c r="M120" s="538"/>
      <c r="N120" s="538"/>
      <c r="O120" s="538"/>
      <c r="P120" s="538"/>
      <c r="Q120" s="545"/>
    </row>
    <row r="121" spans="1:17" x14ac:dyDescent="0.25">
      <c r="A121" s="5" t="s">
        <v>34</v>
      </c>
      <c r="B121" s="1064" t="s">
        <v>74</v>
      </c>
      <c r="C121" s="1064"/>
      <c r="D121" s="1064"/>
      <c r="E121" s="1064"/>
      <c r="F121" s="1064"/>
      <c r="G121" s="1064"/>
      <c r="H121" s="1064"/>
      <c r="I121" s="312"/>
      <c r="J121" s="310"/>
      <c r="K121" s="312"/>
      <c r="L121" s="311"/>
      <c r="M121" s="287"/>
      <c r="N121" s="287"/>
      <c r="O121" s="287"/>
      <c r="P121" s="287"/>
      <c r="Q121" s="331"/>
    </row>
    <row r="122" spans="1:17" x14ac:dyDescent="0.25">
      <c r="A122" s="1065"/>
      <c r="B122" s="1065"/>
      <c r="C122" s="1065"/>
      <c r="D122" s="1065"/>
      <c r="E122" s="1065"/>
      <c r="F122" s="1065"/>
      <c r="G122" s="1065"/>
      <c r="H122" s="1065"/>
      <c r="I122" s="1065"/>
      <c r="J122" s="1065"/>
      <c r="K122" s="1065"/>
      <c r="L122" s="1065"/>
      <c r="M122" s="1065"/>
      <c r="N122" s="1065"/>
      <c r="O122" s="1065"/>
      <c r="P122" s="1065"/>
      <c r="Q122" s="1065"/>
    </row>
    <row r="123" spans="1:17" x14ac:dyDescent="0.25">
      <c r="A123" s="1065"/>
      <c r="B123" s="1065"/>
      <c r="C123" s="1065"/>
      <c r="D123" s="1065"/>
      <c r="E123" s="1065"/>
      <c r="F123" s="1065"/>
      <c r="G123" s="1065"/>
      <c r="H123" s="1065"/>
      <c r="I123" s="1065"/>
      <c r="J123" s="1065"/>
      <c r="K123" s="1065"/>
      <c r="L123" s="1065"/>
      <c r="M123" s="1065"/>
      <c r="N123" s="1065"/>
      <c r="O123" s="1065"/>
      <c r="P123" s="1065"/>
      <c r="Q123" s="1065"/>
    </row>
    <row r="124" spans="1:17" x14ac:dyDescent="0.25">
      <c r="A124" s="195"/>
      <c r="B124" s="195"/>
      <c r="C124" s="195"/>
      <c r="D124" s="195"/>
      <c r="E124" s="195"/>
      <c r="F124" s="195"/>
      <c r="G124" s="195"/>
      <c r="H124" s="195"/>
      <c r="I124" s="290"/>
      <c r="J124" s="290"/>
      <c r="K124" s="195"/>
      <c r="L124" s="195"/>
      <c r="M124" s="195"/>
      <c r="N124" s="195"/>
      <c r="O124" s="195"/>
      <c r="P124" s="195"/>
      <c r="Q124" s="443"/>
    </row>
    <row r="125" spans="1:17" ht="15" customHeight="1" x14ac:dyDescent="0.25">
      <c r="A125" s="330" t="s">
        <v>205</v>
      </c>
      <c r="B125" s="1154"/>
      <c r="C125" s="1154"/>
      <c r="D125" s="1154"/>
      <c r="E125" s="1154"/>
      <c r="F125" s="1154"/>
      <c r="G125" s="1154"/>
      <c r="H125" s="1154"/>
      <c r="I125" s="1154"/>
      <c r="J125" s="1154"/>
      <c r="K125" s="295"/>
      <c r="L125" s="295"/>
      <c r="M125" s="295"/>
      <c r="N125" s="295"/>
      <c r="O125" s="295"/>
      <c r="P125" s="295"/>
      <c r="Q125" s="295"/>
    </row>
    <row r="126" spans="1:17" ht="15" customHeight="1" x14ac:dyDescent="0.25">
      <c r="A126" s="330" t="s">
        <v>3</v>
      </c>
      <c r="B126" s="1155"/>
      <c r="C126" s="1155"/>
      <c r="D126" s="1155"/>
      <c r="E126" s="1155"/>
      <c r="F126" s="1155"/>
      <c r="G126" s="16"/>
      <c r="H126" s="296" t="s">
        <v>103</v>
      </c>
      <c r="I126" s="371">
        <f>Input!$C$9</f>
        <v>2023</v>
      </c>
      <c r="J126" s="296" t="s">
        <v>103</v>
      </c>
      <c r="K126" s="6">
        <f>I126-1</f>
        <v>2022</v>
      </c>
      <c r="L126" s="4"/>
      <c r="M126" s="174"/>
      <c r="N126" s="174"/>
      <c r="O126" s="175"/>
      <c r="P126" s="175"/>
      <c r="Q126" s="306"/>
    </row>
    <row r="127" spans="1:17" ht="33.75" x14ac:dyDescent="0.25">
      <c r="A127" s="262" t="s">
        <v>136</v>
      </c>
      <c r="B127" s="471"/>
      <c r="C127" s="303" t="s">
        <v>13</v>
      </c>
      <c r="D127" s="175"/>
      <c r="E127" s="175"/>
      <c r="F127" s="175"/>
      <c r="G127" s="175"/>
      <c r="H127" s="4"/>
      <c r="I127" s="4"/>
      <c r="J127" s="4"/>
      <c r="K127" s="4"/>
      <c r="L127" s="4"/>
      <c r="M127" s="16" t="s">
        <v>331</v>
      </c>
      <c r="N127" s="175"/>
      <c r="O127" s="175"/>
      <c r="P127" s="175"/>
      <c r="Q127" s="16" t="s">
        <v>14</v>
      </c>
    </row>
    <row r="128" spans="1:17" ht="15" customHeight="1" x14ac:dyDescent="0.25">
      <c r="A128" s="1143" t="s">
        <v>249</v>
      </c>
      <c r="B128" s="1143"/>
      <c r="C128" s="1143"/>
      <c r="D128" s="1143"/>
      <c r="E128" s="1143"/>
      <c r="F128" s="1151" t="s">
        <v>194</v>
      </c>
      <c r="G128" s="1151"/>
      <c r="H128" s="1151"/>
      <c r="I128" s="209"/>
      <c r="J128" s="308"/>
      <c r="K128" s="209"/>
      <c r="L128" s="279"/>
      <c r="M128" s="765" t="str">
        <f>IF(AND(K128="",I128=""),"",IF(I128="","",IF(I128&lt;K128,12,IF(K128="",12,24))))</f>
        <v/>
      </c>
      <c r="N128" s="9"/>
      <c r="O128" s="1146" t="s">
        <v>265</v>
      </c>
      <c r="P128" s="9"/>
      <c r="Q128" s="763" t="str">
        <f>IF(M128="","",IF(O151="x","",IF(M128=12,I128/12,(I128+K128)/24)))</f>
        <v/>
      </c>
    </row>
    <row r="129" spans="1:17" x14ac:dyDescent="0.25">
      <c r="A129" s="1143" t="s">
        <v>357</v>
      </c>
      <c r="B129" s="1143"/>
      <c r="C129" s="1143"/>
      <c r="D129" s="1143"/>
      <c r="E129" s="1143"/>
      <c r="F129" s="1151" t="s">
        <v>11</v>
      </c>
      <c r="G129" s="1151"/>
      <c r="H129" s="1151"/>
      <c r="I129" s="210"/>
      <c r="J129" s="308"/>
      <c r="K129" s="210"/>
      <c r="L129" s="279"/>
      <c r="M129" s="9"/>
      <c r="N129" s="9"/>
      <c r="O129" s="1146"/>
      <c r="P129" s="9"/>
      <c r="Q129" s="314"/>
    </row>
    <row r="130" spans="1:17" x14ac:dyDescent="0.25">
      <c r="A130" s="1143" t="s">
        <v>358</v>
      </c>
      <c r="B130" s="1131"/>
      <c r="C130" s="1131"/>
      <c r="D130" s="1131"/>
      <c r="E130" s="1131"/>
      <c r="F130" s="1151" t="s">
        <v>11</v>
      </c>
      <c r="G130" s="1151"/>
      <c r="H130" s="1151"/>
      <c r="I130" s="210"/>
      <c r="J130" s="308"/>
      <c r="K130" s="210"/>
      <c r="L130" s="279"/>
      <c r="M130" s="9"/>
      <c r="N130" s="9"/>
      <c r="O130" s="1146"/>
      <c r="P130" s="9"/>
      <c r="Q130" s="314"/>
    </row>
    <row r="131" spans="1:17" x14ac:dyDescent="0.25">
      <c r="A131" s="1143" t="s">
        <v>319</v>
      </c>
      <c r="B131" s="1143"/>
      <c r="C131" s="1143"/>
      <c r="D131" s="1143"/>
      <c r="E131" s="1143"/>
      <c r="F131" s="1151" t="s">
        <v>11</v>
      </c>
      <c r="G131" s="1151"/>
      <c r="H131" s="1151"/>
      <c r="I131" s="210"/>
      <c r="J131" s="308"/>
      <c r="K131" s="210"/>
      <c r="L131" s="279"/>
      <c r="M131" s="9"/>
      <c r="N131" s="9"/>
      <c r="O131" s="1146"/>
      <c r="P131" s="9"/>
      <c r="Q131" s="314"/>
    </row>
    <row r="132" spans="1:17" x14ac:dyDescent="0.25">
      <c r="A132" s="1143" t="s">
        <v>360</v>
      </c>
      <c r="B132" s="1143"/>
      <c r="C132" s="1143"/>
      <c r="D132" s="1143"/>
      <c r="E132" s="1143"/>
      <c r="F132" s="1151" t="s">
        <v>194</v>
      </c>
      <c r="G132" s="1151"/>
      <c r="H132" s="1151"/>
      <c r="I132" s="210"/>
      <c r="J132" s="308"/>
      <c r="K132" s="210"/>
      <c r="L132" s="279"/>
      <c r="M132" s="9"/>
      <c r="N132" s="9"/>
      <c r="O132" s="1146"/>
      <c r="P132" s="9"/>
      <c r="Q132" s="314"/>
    </row>
    <row r="133" spans="1:17" ht="22.5" x14ac:dyDescent="0.25">
      <c r="A133" s="1143" t="s">
        <v>361</v>
      </c>
      <c r="B133" s="1143"/>
      <c r="C133" s="1143"/>
      <c r="D133" s="1143"/>
      <c r="E133" s="1143"/>
      <c r="F133" s="1151" t="s">
        <v>194</v>
      </c>
      <c r="G133" s="1151"/>
      <c r="H133" s="1151"/>
      <c r="I133" s="210"/>
      <c r="J133" s="308"/>
      <c r="K133" s="210"/>
      <c r="L133" s="279"/>
      <c r="M133" s="16" t="s">
        <v>109</v>
      </c>
      <c r="N133" s="16"/>
      <c r="O133" s="1146"/>
      <c r="P133" s="9"/>
      <c r="Q133" s="16" t="s">
        <v>111</v>
      </c>
    </row>
    <row r="134" spans="1:17" ht="15.75" thickBot="1" x14ac:dyDescent="0.3">
      <c r="A134" s="1158" t="s">
        <v>115</v>
      </c>
      <c r="B134" s="1158"/>
      <c r="C134" s="1158"/>
      <c r="D134" s="1158"/>
      <c r="E134" s="1158"/>
      <c r="F134" s="1151" t="s">
        <v>11</v>
      </c>
      <c r="G134" s="1151"/>
      <c r="H134" s="1151"/>
      <c r="I134" s="210"/>
      <c r="J134" s="308"/>
      <c r="K134" s="210"/>
      <c r="L134" s="279"/>
      <c r="M134" s="9" t="s">
        <v>110</v>
      </c>
      <c r="N134" s="9"/>
      <c r="O134" s="1147"/>
      <c r="P134" s="9"/>
      <c r="Q134" s="271" t="s">
        <v>68</v>
      </c>
    </row>
    <row r="135" spans="1:17" ht="15.75" thickBot="1" x14ac:dyDescent="0.3">
      <c r="A135" s="8"/>
      <c r="B135" s="1064" t="s">
        <v>114</v>
      </c>
      <c r="C135" s="1064"/>
      <c r="D135" s="1064"/>
      <c r="E135" s="1064"/>
      <c r="F135" s="1064"/>
      <c r="G135" s="1064"/>
      <c r="H135" s="262"/>
      <c r="I135" s="313" t="str">
        <f>IF(SUM(I128:I134)=0,"",SUM(I128:I134))</f>
        <v/>
      </c>
      <c r="J135" s="14"/>
      <c r="K135" s="313" t="str">
        <f>IF(SUM(K128:K134)=0,"",SUM(K128:K134))</f>
        <v/>
      </c>
      <c r="L135" s="15"/>
      <c r="M135" s="288" t="str">
        <f>IF(AND(K135="",I135=""),"",IF(I135="","",IF(I135&lt;K135,12,IF(K135="",12,24))))</f>
        <v/>
      </c>
      <c r="N135" s="9"/>
      <c r="O135" s="563"/>
      <c r="P135" s="11"/>
      <c r="Q135" s="293" t="str">
        <f>IF(O135="x","",IF(M135="","",IF(M135=12,I135/12,(I135+K135)/24)))</f>
        <v/>
      </c>
    </row>
    <row r="136" spans="1:17" x14ac:dyDescent="0.25">
      <c r="A136" s="284"/>
      <c r="B136" s="4"/>
      <c r="C136" s="4"/>
      <c r="D136" s="4"/>
      <c r="E136" s="4"/>
      <c r="F136" s="1156" t="s">
        <v>122</v>
      </c>
      <c r="G136" s="1156"/>
      <c r="H136" s="1156"/>
      <c r="I136" s="1156"/>
      <c r="J136" s="1156"/>
      <c r="K136" s="1156"/>
      <c r="L136" s="1156"/>
      <c r="M136" s="1156"/>
      <c r="N136" s="1156"/>
      <c r="O136" s="1156"/>
      <c r="P136" s="1156"/>
      <c r="Q136" s="1156"/>
    </row>
    <row r="137" spans="1:17" x14ac:dyDescent="0.25">
      <c r="A137" s="535"/>
      <c r="B137" s="1153"/>
      <c r="C137" s="1153"/>
      <c r="D137" s="1153"/>
      <c r="E137" s="1153"/>
      <c r="F137" s="1153"/>
      <c r="G137" s="1153"/>
      <c r="H137" s="1153"/>
      <c r="I137" s="546"/>
      <c r="J137" s="543"/>
      <c r="K137" s="546"/>
      <c r="L137" s="544"/>
      <c r="M137" s="538"/>
      <c r="N137" s="538"/>
      <c r="O137" s="538"/>
      <c r="P137" s="538"/>
      <c r="Q137" s="545"/>
    </row>
    <row r="138" spans="1:17" x14ac:dyDescent="0.25">
      <c r="A138" s="5" t="s">
        <v>34</v>
      </c>
      <c r="B138" s="1064" t="s">
        <v>74</v>
      </c>
      <c r="C138" s="1064"/>
      <c r="D138" s="1064"/>
      <c r="E138" s="1064"/>
      <c r="F138" s="1064"/>
      <c r="G138" s="1064"/>
      <c r="H138" s="1064"/>
      <c r="I138" s="312"/>
      <c r="J138" s="310"/>
      <c r="K138" s="312"/>
      <c r="L138" s="311"/>
      <c r="M138" s="287"/>
      <c r="N138" s="287"/>
      <c r="O138" s="287"/>
      <c r="P138" s="287"/>
      <c r="Q138" s="331"/>
    </row>
    <row r="139" spans="1:17" x14ac:dyDescent="0.25">
      <c r="A139" s="1065"/>
      <c r="B139" s="1065"/>
      <c r="C139" s="1065"/>
      <c r="D139" s="1065"/>
      <c r="E139" s="1065"/>
      <c r="F139" s="1065"/>
      <c r="G139" s="1065"/>
      <c r="H139" s="1065"/>
      <c r="I139" s="1065"/>
      <c r="J139" s="1065"/>
      <c r="K139" s="1065"/>
      <c r="L139" s="1065"/>
      <c r="M139" s="1065"/>
      <c r="N139" s="1065"/>
      <c r="O139" s="1065"/>
      <c r="P139" s="1065"/>
      <c r="Q139" s="1065"/>
    </row>
    <row r="140" spans="1:17" x14ac:dyDescent="0.25">
      <c r="A140" s="1065"/>
      <c r="B140" s="1065"/>
      <c r="C140" s="1065"/>
      <c r="D140" s="1065"/>
      <c r="E140" s="1065"/>
      <c r="F140" s="1065"/>
      <c r="G140" s="1065"/>
      <c r="H140" s="1065"/>
      <c r="I140" s="1065"/>
      <c r="J140" s="1065"/>
      <c r="K140" s="1065"/>
      <c r="L140" s="1065"/>
      <c r="M140" s="1065"/>
      <c r="N140" s="1065"/>
      <c r="O140" s="1065"/>
      <c r="P140" s="1065"/>
      <c r="Q140" s="1065"/>
    </row>
    <row r="141" spans="1:17" x14ac:dyDescent="0.25">
      <c r="A141" s="195"/>
      <c r="B141" s="195"/>
      <c r="C141" s="195"/>
      <c r="D141" s="195"/>
      <c r="E141" s="195"/>
      <c r="F141" s="195"/>
      <c r="G141" s="195"/>
      <c r="H141" s="195"/>
      <c r="I141" s="290"/>
      <c r="J141" s="290"/>
      <c r="K141" s="195"/>
      <c r="L141" s="195"/>
      <c r="M141" s="195"/>
      <c r="N141" s="195"/>
      <c r="O141" s="195"/>
      <c r="P141" s="195"/>
      <c r="Q141" s="443"/>
    </row>
    <row r="142" spans="1:17" ht="15" customHeight="1" x14ac:dyDescent="0.25">
      <c r="A142" s="330" t="s">
        <v>205</v>
      </c>
      <c r="B142" s="1154"/>
      <c r="C142" s="1154"/>
      <c r="D142" s="1154"/>
      <c r="E142" s="1154"/>
      <c r="F142" s="1154"/>
      <c r="G142" s="1154"/>
      <c r="H142" s="1154"/>
      <c r="I142" s="1154"/>
      <c r="J142" s="1154"/>
      <c r="K142" s="295"/>
      <c r="L142" s="295"/>
      <c r="M142" s="295"/>
      <c r="N142" s="295"/>
      <c r="O142" s="295"/>
      <c r="P142" s="295"/>
      <c r="Q142" s="295"/>
    </row>
    <row r="143" spans="1:17" ht="15" customHeight="1" x14ac:dyDescent="0.25">
      <c r="A143" s="330" t="s">
        <v>3</v>
      </c>
      <c r="B143" s="1155"/>
      <c r="C143" s="1155"/>
      <c r="D143" s="1155"/>
      <c r="E143" s="1155"/>
      <c r="F143" s="1155"/>
      <c r="G143" s="16"/>
      <c r="H143" s="296" t="s">
        <v>103</v>
      </c>
      <c r="I143" s="371">
        <f>Input!$C$9</f>
        <v>2023</v>
      </c>
      <c r="J143" s="296" t="s">
        <v>103</v>
      </c>
      <c r="K143" s="6">
        <f>I143-1</f>
        <v>2022</v>
      </c>
      <c r="L143" s="4"/>
      <c r="M143" s="174"/>
      <c r="N143" s="174"/>
      <c r="O143" s="175"/>
      <c r="P143" s="175"/>
      <c r="Q143" s="306"/>
    </row>
    <row r="144" spans="1:17" ht="33.75" x14ac:dyDescent="0.25">
      <c r="A144" s="262" t="s">
        <v>136</v>
      </c>
      <c r="B144" s="471"/>
      <c r="C144" s="303" t="s">
        <v>13</v>
      </c>
      <c r="D144" s="175"/>
      <c r="E144" s="175"/>
      <c r="F144" s="175"/>
      <c r="G144" s="175"/>
      <c r="H144" s="4"/>
      <c r="I144" s="4"/>
      <c r="J144" s="4"/>
      <c r="K144" s="4"/>
      <c r="L144" s="4"/>
      <c r="M144" s="16" t="s">
        <v>331</v>
      </c>
      <c r="N144" s="175"/>
      <c r="O144" s="175"/>
      <c r="P144" s="175"/>
      <c r="Q144" s="16" t="s">
        <v>14</v>
      </c>
    </row>
    <row r="145" spans="1:17" ht="15" customHeight="1" x14ac:dyDescent="0.25">
      <c r="A145" s="1143" t="s">
        <v>249</v>
      </c>
      <c r="B145" s="1143"/>
      <c r="C145" s="1143"/>
      <c r="D145" s="1143"/>
      <c r="E145" s="1143"/>
      <c r="F145" s="1151" t="s">
        <v>194</v>
      </c>
      <c r="G145" s="1151"/>
      <c r="H145" s="1151"/>
      <c r="I145" s="209"/>
      <c r="J145" s="308"/>
      <c r="K145" s="209"/>
      <c r="L145" s="279"/>
      <c r="M145" s="765" t="str">
        <f>IF(AND(K145="",I145=""),"",IF(I145="","",IF(I145&lt;K145,12,IF(K145="",12,24))))</f>
        <v/>
      </c>
      <c r="N145" s="9"/>
      <c r="O145" s="1146" t="s">
        <v>265</v>
      </c>
      <c r="P145" s="9"/>
      <c r="Q145" s="763" t="str">
        <f>IF(M145="","",IF(O168="x","",IF(M145=12,I145/12,(I145+K145)/24)))</f>
        <v/>
      </c>
    </row>
    <row r="146" spans="1:17" x14ac:dyDescent="0.25">
      <c r="A146" s="1143" t="s">
        <v>357</v>
      </c>
      <c r="B146" s="1143"/>
      <c r="C146" s="1143"/>
      <c r="D146" s="1143"/>
      <c r="E146" s="1143"/>
      <c r="F146" s="1151" t="s">
        <v>11</v>
      </c>
      <c r="G146" s="1151"/>
      <c r="H146" s="1151"/>
      <c r="I146" s="210"/>
      <c r="J146" s="308"/>
      <c r="K146" s="210"/>
      <c r="L146" s="279"/>
      <c r="M146" s="9"/>
      <c r="N146" s="9"/>
      <c r="O146" s="1146"/>
      <c r="P146" s="9"/>
      <c r="Q146" s="314"/>
    </row>
    <row r="147" spans="1:17" x14ac:dyDescent="0.25">
      <c r="A147" s="1143" t="s">
        <v>358</v>
      </c>
      <c r="B147" s="1131"/>
      <c r="C147" s="1131"/>
      <c r="D147" s="1131"/>
      <c r="E147" s="1131"/>
      <c r="F147" s="1151" t="s">
        <v>11</v>
      </c>
      <c r="G147" s="1151"/>
      <c r="H147" s="1151"/>
      <c r="I147" s="210"/>
      <c r="J147" s="308"/>
      <c r="K147" s="210"/>
      <c r="L147" s="279"/>
      <c r="M147" s="9"/>
      <c r="N147" s="9"/>
      <c r="O147" s="1146"/>
      <c r="P147" s="9"/>
      <c r="Q147" s="314"/>
    </row>
    <row r="148" spans="1:17" x14ac:dyDescent="0.25">
      <c r="A148" s="1143" t="s">
        <v>319</v>
      </c>
      <c r="B148" s="1143"/>
      <c r="C148" s="1143"/>
      <c r="D148" s="1143"/>
      <c r="E148" s="1143"/>
      <c r="F148" s="1151" t="s">
        <v>11</v>
      </c>
      <c r="G148" s="1151"/>
      <c r="H148" s="1151"/>
      <c r="I148" s="210"/>
      <c r="J148" s="308"/>
      <c r="K148" s="210"/>
      <c r="L148" s="279"/>
      <c r="M148" s="9"/>
      <c r="N148" s="9"/>
      <c r="O148" s="1146"/>
      <c r="P148" s="9"/>
      <c r="Q148" s="314"/>
    </row>
    <row r="149" spans="1:17" x14ac:dyDescent="0.25">
      <c r="A149" s="1143" t="s">
        <v>360</v>
      </c>
      <c r="B149" s="1143"/>
      <c r="C149" s="1143"/>
      <c r="D149" s="1143"/>
      <c r="E149" s="1143"/>
      <c r="F149" s="1151" t="s">
        <v>194</v>
      </c>
      <c r="G149" s="1151"/>
      <c r="H149" s="1151"/>
      <c r="I149" s="210"/>
      <c r="J149" s="308"/>
      <c r="K149" s="210"/>
      <c r="L149" s="279"/>
      <c r="M149" s="9"/>
      <c r="N149" s="9"/>
      <c r="O149" s="1146"/>
      <c r="P149" s="9"/>
      <c r="Q149" s="314"/>
    </row>
    <row r="150" spans="1:17" ht="22.5" x14ac:dyDescent="0.25">
      <c r="A150" s="1143" t="s">
        <v>361</v>
      </c>
      <c r="B150" s="1143"/>
      <c r="C150" s="1143"/>
      <c r="D150" s="1143"/>
      <c r="E150" s="1143"/>
      <c r="F150" s="1151" t="s">
        <v>194</v>
      </c>
      <c r="G150" s="1151"/>
      <c r="H150" s="1151"/>
      <c r="I150" s="210"/>
      <c r="J150" s="308"/>
      <c r="K150" s="210"/>
      <c r="L150" s="279"/>
      <c r="M150" s="16" t="s">
        <v>109</v>
      </c>
      <c r="N150" s="16"/>
      <c r="O150" s="1146"/>
      <c r="P150" s="9"/>
      <c r="Q150" s="16" t="s">
        <v>111</v>
      </c>
    </row>
    <row r="151" spans="1:17" ht="15.75" thickBot="1" x14ac:dyDescent="0.3">
      <c r="A151" s="1158" t="s">
        <v>115</v>
      </c>
      <c r="B151" s="1158"/>
      <c r="C151" s="1158"/>
      <c r="D151" s="1158"/>
      <c r="E151" s="1158"/>
      <c r="F151" s="1151" t="s">
        <v>11</v>
      </c>
      <c r="G151" s="1151"/>
      <c r="H151" s="1151"/>
      <c r="I151" s="210"/>
      <c r="J151" s="308"/>
      <c r="K151" s="210"/>
      <c r="L151" s="279"/>
      <c r="M151" s="9" t="s">
        <v>110</v>
      </c>
      <c r="N151" s="9"/>
      <c r="O151" s="1147"/>
      <c r="P151" s="9"/>
      <c r="Q151" s="271" t="s">
        <v>68</v>
      </c>
    </row>
    <row r="152" spans="1:17" ht="15.75" thickBot="1" x14ac:dyDescent="0.3">
      <c r="A152" s="8"/>
      <c r="B152" s="1064" t="s">
        <v>114</v>
      </c>
      <c r="C152" s="1064"/>
      <c r="D152" s="1064"/>
      <c r="E152" s="1064"/>
      <c r="F152" s="1064"/>
      <c r="G152" s="1064"/>
      <c r="H152" s="262"/>
      <c r="I152" s="313" t="str">
        <f>IF(SUM(I145:I151)=0,"",SUM(I145:I151))</f>
        <v/>
      </c>
      <c r="J152" s="14"/>
      <c r="K152" s="313" t="str">
        <f>IF(SUM(K145:K151)=0,"",SUM(K145:K151))</f>
        <v/>
      </c>
      <c r="L152" s="15"/>
      <c r="M152" s="288" t="str">
        <f>IF(AND(K152="",I152=""),"",IF(I152="","",IF(I152&lt;K152,12,IF(K152="",12,24))))</f>
        <v/>
      </c>
      <c r="N152" s="9"/>
      <c r="O152" s="563"/>
      <c r="P152" s="11"/>
      <c r="Q152" s="293" t="str">
        <f>IF(O152="x","",IF(M152="","",IF(M152=12,I152/12,(I152+K152)/24)))</f>
        <v/>
      </c>
    </row>
    <row r="153" spans="1:17" x14ac:dyDescent="0.25">
      <c r="A153" s="284"/>
      <c r="B153" s="4"/>
      <c r="C153" s="4"/>
      <c r="D153" s="4"/>
      <c r="E153" s="4"/>
      <c r="F153" s="1156" t="s">
        <v>122</v>
      </c>
      <c r="G153" s="1156"/>
      <c r="H153" s="1156"/>
      <c r="I153" s="1156"/>
      <c r="J153" s="1156"/>
      <c r="K153" s="1156"/>
      <c r="L153" s="1156"/>
      <c r="M153" s="1156"/>
      <c r="N153" s="1156"/>
      <c r="O153" s="1156"/>
      <c r="P153" s="1156"/>
      <c r="Q153" s="1156"/>
    </row>
    <row r="154" spans="1:17" x14ac:dyDescent="0.25">
      <c r="A154" s="535"/>
      <c r="B154" s="1153"/>
      <c r="C154" s="1153"/>
      <c r="D154" s="1153"/>
      <c r="E154" s="1153"/>
      <c r="F154" s="1153"/>
      <c r="G154" s="1153"/>
      <c r="H154" s="1153"/>
      <c r="I154" s="546"/>
      <c r="J154" s="543"/>
      <c r="K154" s="546"/>
      <c r="L154" s="544"/>
      <c r="M154" s="538"/>
      <c r="N154" s="538"/>
      <c r="O154" s="538"/>
      <c r="P154" s="538"/>
      <c r="Q154" s="545"/>
    </row>
    <row r="155" spans="1:17" x14ac:dyDescent="0.25">
      <c r="A155" s="5" t="s">
        <v>34</v>
      </c>
      <c r="B155" s="1064" t="s">
        <v>74</v>
      </c>
      <c r="C155" s="1064"/>
      <c r="D155" s="1064"/>
      <c r="E155" s="1064"/>
      <c r="F155" s="1064"/>
      <c r="G155" s="1064"/>
      <c r="H155" s="1064"/>
      <c r="I155" s="312"/>
      <c r="J155" s="310"/>
      <c r="K155" s="312"/>
      <c r="L155" s="311"/>
      <c r="M155" s="287"/>
      <c r="N155" s="287"/>
      <c r="O155" s="287"/>
      <c r="P155" s="287"/>
      <c r="Q155" s="331"/>
    </row>
    <row r="156" spans="1:17" x14ac:dyDescent="0.25">
      <c r="A156" s="1065"/>
      <c r="B156" s="1065"/>
      <c r="C156" s="1065"/>
      <c r="D156" s="1065"/>
      <c r="E156" s="1065"/>
      <c r="F156" s="1065"/>
      <c r="G156" s="1065"/>
      <c r="H156" s="1065"/>
      <c r="I156" s="1065"/>
      <c r="J156" s="1065"/>
      <c r="K156" s="1065"/>
      <c r="L156" s="1065"/>
      <c r="M156" s="1065"/>
      <c r="N156" s="1065"/>
      <c r="O156" s="1065"/>
      <c r="P156" s="1065"/>
      <c r="Q156" s="1065"/>
    </row>
    <row r="157" spans="1:17" x14ac:dyDescent="0.25">
      <c r="A157" s="1065"/>
      <c r="B157" s="1065"/>
      <c r="C157" s="1065"/>
      <c r="D157" s="1065"/>
      <c r="E157" s="1065"/>
      <c r="F157" s="1065"/>
      <c r="G157" s="1065"/>
      <c r="H157" s="1065"/>
      <c r="I157" s="1065"/>
      <c r="J157" s="1065"/>
      <c r="K157" s="1065"/>
      <c r="L157" s="1065"/>
      <c r="M157" s="1065"/>
      <c r="N157" s="1065"/>
      <c r="O157" s="1065"/>
      <c r="P157" s="1065"/>
      <c r="Q157" s="1065"/>
    </row>
    <row r="158" spans="1:17" x14ac:dyDescent="0.25">
      <c r="A158" s="195"/>
      <c r="B158" s="195"/>
      <c r="C158" s="195"/>
      <c r="D158" s="195"/>
      <c r="E158" s="195"/>
      <c r="F158" s="195"/>
      <c r="G158" s="195"/>
      <c r="H158" s="195"/>
      <c r="I158" s="290"/>
      <c r="J158" s="290"/>
      <c r="K158" s="195"/>
      <c r="L158" s="195"/>
      <c r="M158" s="195"/>
      <c r="N158" s="195"/>
      <c r="O158" s="195"/>
      <c r="P158" s="195"/>
      <c r="Q158" s="443"/>
    </row>
    <row r="159" spans="1:17" ht="15" customHeight="1" x14ac:dyDescent="0.25">
      <c r="A159" s="330" t="s">
        <v>205</v>
      </c>
      <c r="B159" s="1154"/>
      <c r="C159" s="1154"/>
      <c r="D159" s="1154"/>
      <c r="E159" s="1154"/>
      <c r="F159" s="1154"/>
      <c r="G159" s="1154"/>
      <c r="H159" s="1154"/>
      <c r="I159" s="1154"/>
      <c r="J159" s="1154"/>
      <c r="K159" s="295"/>
      <c r="L159" s="295"/>
      <c r="M159" s="295"/>
      <c r="N159" s="295"/>
      <c r="O159" s="295"/>
      <c r="P159" s="295"/>
      <c r="Q159" s="295"/>
    </row>
    <row r="160" spans="1:17" ht="15.75" customHeight="1" x14ac:dyDescent="0.25">
      <c r="A160" s="330" t="s">
        <v>3</v>
      </c>
      <c r="B160" s="1155"/>
      <c r="C160" s="1155"/>
      <c r="D160" s="1155"/>
      <c r="E160" s="1155"/>
      <c r="F160" s="1155"/>
      <c r="G160" s="16"/>
      <c r="H160" s="296" t="s">
        <v>103</v>
      </c>
      <c r="I160" s="371">
        <f>Input!$C$9</f>
        <v>2023</v>
      </c>
      <c r="J160" s="296" t="s">
        <v>103</v>
      </c>
      <c r="K160" s="6">
        <f>I160-1</f>
        <v>2022</v>
      </c>
      <c r="L160" s="4"/>
      <c r="M160" s="174"/>
      <c r="N160" s="174"/>
      <c r="O160" s="175"/>
      <c r="P160" s="175"/>
      <c r="Q160" s="306"/>
    </row>
    <row r="161" spans="1:17" ht="33.75" x14ac:dyDescent="0.25">
      <c r="A161" s="262" t="s">
        <v>136</v>
      </c>
      <c r="B161" s="471"/>
      <c r="C161" s="303" t="s">
        <v>13</v>
      </c>
      <c r="D161" s="175"/>
      <c r="E161" s="175"/>
      <c r="F161" s="175"/>
      <c r="G161" s="175"/>
      <c r="H161" s="4"/>
      <c r="I161" s="4"/>
      <c r="J161" s="4"/>
      <c r="K161" s="4"/>
      <c r="L161" s="4"/>
      <c r="M161" s="16" t="s">
        <v>331</v>
      </c>
      <c r="N161" s="175"/>
      <c r="O161" s="175"/>
      <c r="P161" s="175"/>
      <c r="Q161" s="16" t="s">
        <v>14</v>
      </c>
    </row>
    <row r="162" spans="1:17" ht="15" customHeight="1" x14ac:dyDescent="0.25">
      <c r="A162" s="1143" t="s">
        <v>249</v>
      </c>
      <c r="B162" s="1143"/>
      <c r="C162" s="1143"/>
      <c r="D162" s="1143"/>
      <c r="E162" s="1143"/>
      <c r="F162" s="1151" t="s">
        <v>194</v>
      </c>
      <c r="G162" s="1151"/>
      <c r="H162" s="1151"/>
      <c r="I162" s="209"/>
      <c r="J162" s="308"/>
      <c r="K162" s="209"/>
      <c r="L162" s="279"/>
      <c r="M162" s="765" t="str">
        <f>IF(AND(K162="",I162=""),"",IF(I162="","",IF(I162&lt;K162,12,IF(K162="",12,24))))</f>
        <v/>
      </c>
      <c r="N162" s="9"/>
      <c r="O162" s="1146" t="s">
        <v>265</v>
      </c>
      <c r="P162" s="9"/>
      <c r="Q162" s="763" t="str">
        <f>IF(M162="","",IF(O185="x","",IF(M162=12,I162/12,(I162+K162)/24)))</f>
        <v/>
      </c>
    </row>
    <row r="163" spans="1:17" x14ac:dyDescent="0.25">
      <c r="A163" s="1143" t="s">
        <v>357</v>
      </c>
      <c r="B163" s="1143"/>
      <c r="C163" s="1143"/>
      <c r="D163" s="1143"/>
      <c r="E163" s="1143"/>
      <c r="F163" s="1151" t="s">
        <v>11</v>
      </c>
      <c r="G163" s="1151"/>
      <c r="H163" s="1151"/>
      <c r="I163" s="210"/>
      <c r="J163" s="308"/>
      <c r="K163" s="210"/>
      <c r="L163" s="279"/>
      <c r="M163" s="9"/>
      <c r="N163" s="9"/>
      <c r="O163" s="1146"/>
      <c r="P163" s="9"/>
      <c r="Q163" s="314"/>
    </row>
    <row r="164" spans="1:17" x14ac:dyDescent="0.25">
      <c r="A164" s="1143" t="s">
        <v>358</v>
      </c>
      <c r="B164" s="1131"/>
      <c r="C164" s="1131"/>
      <c r="D164" s="1131"/>
      <c r="E164" s="1131"/>
      <c r="F164" s="1151" t="s">
        <v>11</v>
      </c>
      <c r="G164" s="1151"/>
      <c r="H164" s="1151"/>
      <c r="I164" s="210"/>
      <c r="J164" s="308"/>
      <c r="K164" s="210"/>
      <c r="L164" s="279"/>
      <c r="M164" s="9"/>
      <c r="N164" s="9"/>
      <c r="O164" s="1146"/>
      <c r="P164" s="9"/>
      <c r="Q164" s="314"/>
    </row>
    <row r="165" spans="1:17" x14ac:dyDescent="0.25">
      <c r="A165" s="1143" t="s">
        <v>319</v>
      </c>
      <c r="B165" s="1143"/>
      <c r="C165" s="1143"/>
      <c r="D165" s="1143"/>
      <c r="E165" s="1143"/>
      <c r="F165" s="1151" t="s">
        <v>11</v>
      </c>
      <c r="G165" s="1151"/>
      <c r="H165" s="1151"/>
      <c r="I165" s="210"/>
      <c r="J165" s="308"/>
      <c r="K165" s="210"/>
      <c r="L165" s="279"/>
      <c r="M165" s="9"/>
      <c r="N165" s="9"/>
      <c r="O165" s="1146"/>
      <c r="P165" s="9"/>
      <c r="Q165" s="314"/>
    </row>
    <row r="166" spans="1:17" x14ac:dyDescent="0.25">
      <c r="A166" s="1143" t="s">
        <v>360</v>
      </c>
      <c r="B166" s="1143"/>
      <c r="C166" s="1143"/>
      <c r="D166" s="1143"/>
      <c r="E166" s="1143"/>
      <c r="F166" s="1151" t="s">
        <v>194</v>
      </c>
      <c r="G166" s="1151"/>
      <c r="H166" s="1151"/>
      <c r="I166" s="210"/>
      <c r="J166" s="308"/>
      <c r="K166" s="210"/>
      <c r="L166" s="279"/>
      <c r="M166" s="9"/>
      <c r="N166" s="9"/>
      <c r="O166" s="1146"/>
      <c r="P166" s="9"/>
      <c r="Q166" s="314"/>
    </row>
    <row r="167" spans="1:17" ht="22.5" x14ac:dyDescent="0.25">
      <c r="A167" s="1143" t="s">
        <v>361</v>
      </c>
      <c r="B167" s="1143"/>
      <c r="C167" s="1143"/>
      <c r="D167" s="1143"/>
      <c r="E167" s="1143"/>
      <c r="F167" s="1151" t="s">
        <v>194</v>
      </c>
      <c r="G167" s="1151"/>
      <c r="H167" s="1151"/>
      <c r="I167" s="210"/>
      <c r="J167" s="308"/>
      <c r="K167" s="210"/>
      <c r="L167" s="279"/>
      <c r="M167" s="16" t="s">
        <v>109</v>
      </c>
      <c r="N167" s="16"/>
      <c r="O167" s="1146"/>
      <c r="P167" s="9"/>
      <c r="Q167" s="16" t="s">
        <v>111</v>
      </c>
    </row>
    <row r="168" spans="1:17" ht="15.75" thickBot="1" x14ac:dyDescent="0.3">
      <c r="A168" s="1158" t="s">
        <v>115</v>
      </c>
      <c r="B168" s="1158"/>
      <c r="C168" s="1158"/>
      <c r="D168" s="1158"/>
      <c r="E168" s="1158"/>
      <c r="F168" s="1151" t="s">
        <v>11</v>
      </c>
      <c r="G168" s="1151"/>
      <c r="H168" s="1151"/>
      <c r="I168" s="210"/>
      <c r="J168" s="308"/>
      <c r="K168" s="210"/>
      <c r="L168" s="279"/>
      <c r="M168" s="9" t="s">
        <v>110</v>
      </c>
      <c r="N168" s="9"/>
      <c r="O168" s="1147"/>
      <c r="P168" s="9"/>
      <c r="Q168" s="271" t="s">
        <v>68</v>
      </c>
    </row>
    <row r="169" spans="1:17" ht="15.75" thickBot="1" x14ac:dyDescent="0.3">
      <c r="A169" s="8"/>
      <c r="B169" s="1064" t="s">
        <v>114</v>
      </c>
      <c r="C169" s="1064"/>
      <c r="D169" s="1064"/>
      <c r="E169" s="1064"/>
      <c r="F169" s="1064"/>
      <c r="G169" s="1064"/>
      <c r="H169" s="262"/>
      <c r="I169" s="313" t="str">
        <f>IF(SUM(I162:I168)=0,"",SUM(I162:I168))</f>
        <v/>
      </c>
      <c r="J169" s="14"/>
      <c r="K169" s="313" t="str">
        <f>IF(SUM(K162:K168)=0,"",SUM(K162:K168))</f>
        <v/>
      </c>
      <c r="L169" s="15"/>
      <c r="M169" s="288" t="str">
        <f>IF(AND(K169="",I169=""),"",IF(I169="","",IF(I169&lt;K169,12,IF(K169="",12,24))))</f>
        <v/>
      </c>
      <c r="N169" s="9"/>
      <c r="O169" s="563"/>
      <c r="P169" s="11"/>
      <c r="Q169" s="293" t="str">
        <f>IF(O169="x","",IF(M169="","",IF(M169=12,I169/12,(I169+K169)/24)))</f>
        <v/>
      </c>
    </row>
    <row r="170" spans="1:17" x14ac:dyDescent="0.25">
      <c r="A170" s="284"/>
      <c r="B170" s="4"/>
      <c r="C170" s="4"/>
      <c r="D170" s="4"/>
      <c r="E170" s="4"/>
      <c r="F170" s="1156" t="s">
        <v>122</v>
      </c>
      <c r="G170" s="1156"/>
      <c r="H170" s="1156"/>
      <c r="I170" s="1156"/>
      <c r="J170" s="1156"/>
      <c r="K170" s="1156"/>
      <c r="L170" s="1156"/>
      <c r="M170" s="1156"/>
      <c r="N170" s="1156"/>
      <c r="O170" s="1156"/>
      <c r="P170" s="1156"/>
      <c r="Q170" s="1156"/>
    </row>
    <row r="171" spans="1:17" x14ac:dyDescent="0.25">
      <c r="A171" s="535"/>
      <c r="B171" s="1153"/>
      <c r="C171" s="1153"/>
      <c r="D171" s="1153"/>
      <c r="E171" s="1153"/>
      <c r="F171" s="1153"/>
      <c r="G171" s="1153"/>
      <c r="H171" s="1153"/>
      <c r="I171" s="546"/>
      <c r="J171" s="543"/>
      <c r="K171" s="546"/>
      <c r="L171" s="544"/>
      <c r="M171" s="538"/>
      <c r="N171" s="538"/>
      <c r="O171" s="538"/>
      <c r="P171" s="538"/>
      <c r="Q171" s="545"/>
    </row>
    <row r="172" spans="1:17" x14ac:dyDescent="0.25">
      <c r="A172" s="5" t="s">
        <v>34</v>
      </c>
      <c r="B172" s="1064" t="s">
        <v>74</v>
      </c>
      <c r="C172" s="1064"/>
      <c r="D172" s="1064"/>
      <c r="E172" s="1064"/>
      <c r="F172" s="1064"/>
      <c r="G172" s="1064"/>
      <c r="H172" s="1064"/>
      <c r="I172" s="312"/>
      <c r="J172" s="310"/>
      <c r="K172" s="312"/>
      <c r="L172" s="311"/>
      <c r="M172" s="287"/>
      <c r="N172" s="287"/>
      <c r="O172" s="287"/>
      <c r="P172" s="287"/>
      <c r="Q172" s="331"/>
    </row>
    <row r="173" spans="1:17" x14ac:dyDescent="0.25">
      <c r="A173" s="1065"/>
      <c r="B173" s="1065"/>
      <c r="C173" s="1065"/>
      <c r="D173" s="1065"/>
      <c r="E173" s="1065"/>
      <c r="F173" s="1065"/>
      <c r="G173" s="1065"/>
      <c r="H173" s="1065"/>
      <c r="I173" s="1065"/>
      <c r="J173" s="1065"/>
      <c r="K173" s="1065"/>
      <c r="L173" s="1065"/>
      <c r="M173" s="1065"/>
      <c r="N173" s="1065"/>
      <c r="O173" s="1065"/>
      <c r="P173" s="1065"/>
      <c r="Q173" s="1065"/>
    </row>
    <row r="174" spans="1:17" x14ac:dyDescent="0.25">
      <c r="A174" s="1065"/>
      <c r="B174" s="1065"/>
      <c r="C174" s="1065"/>
      <c r="D174" s="1065"/>
      <c r="E174" s="1065"/>
      <c r="F174" s="1065"/>
      <c r="G174" s="1065"/>
      <c r="H174" s="1065"/>
      <c r="I174" s="1065"/>
      <c r="J174" s="1065"/>
      <c r="K174" s="1065"/>
      <c r="L174" s="1065"/>
      <c r="M174" s="1065"/>
      <c r="N174" s="1065"/>
      <c r="O174" s="1065"/>
      <c r="P174" s="1065"/>
      <c r="Q174" s="1065"/>
    </row>
    <row r="175" spans="1:17" x14ac:dyDescent="0.25">
      <c r="A175" s="445"/>
      <c r="B175" s="445"/>
      <c r="C175" s="445"/>
      <c r="D175" s="445"/>
      <c r="E175" s="445"/>
      <c r="F175" s="445"/>
      <c r="G175" s="445"/>
      <c r="H175" s="445"/>
      <c r="I175" s="445"/>
      <c r="J175" s="445"/>
      <c r="K175" s="445"/>
      <c r="L175" s="445"/>
      <c r="M175" s="445"/>
      <c r="N175" s="445"/>
      <c r="O175" s="445"/>
      <c r="P175" s="445"/>
      <c r="Q175" s="445"/>
    </row>
    <row r="176" spans="1:17" ht="15.75" customHeight="1" x14ac:dyDescent="0.25">
      <c r="A176" s="330" t="s">
        <v>205</v>
      </c>
      <c r="B176" s="1154"/>
      <c r="C176" s="1154"/>
      <c r="D176" s="1154"/>
      <c r="E176" s="1154"/>
      <c r="F176" s="1154"/>
      <c r="G176" s="1154"/>
      <c r="H176" s="1154"/>
      <c r="I176" s="1154"/>
      <c r="J176" s="1154"/>
      <c r="K176" s="295"/>
      <c r="L176" s="295"/>
      <c r="M176" s="295"/>
      <c r="N176" s="295"/>
      <c r="O176" s="295"/>
      <c r="P176" s="295"/>
      <c r="Q176" s="295"/>
    </row>
    <row r="177" spans="1:17" ht="15" customHeight="1" x14ac:dyDescent="0.25">
      <c r="A177" s="330" t="s">
        <v>3</v>
      </c>
      <c r="B177" s="1155"/>
      <c r="C177" s="1155"/>
      <c r="D177" s="1155"/>
      <c r="E177" s="1155"/>
      <c r="F177" s="1155"/>
      <c r="G177" s="16"/>
      <c r="H177" s="296" t="s">
        <v>103</v>
      </c>
      <c r="I177" s="371">
        <f>Input!$C$9</f>
        <v>2023</v>
      </c>
      <c r="J177" s="296" t="s">
        <v>103</v>
      </c>
      <c r="K177" s="6">
        <f>I177-1</f>
        <v>2022</v>
      </c>
      <c r="L177" s="4"/>
      <c r="M177" s="174"/>
      <c r="N177" s="174"/>
      <c r="O177" s="175"/>
      <c r="P177" s="175"/>
      <c r="Q177" s="306"/>
    </row>
    <row r="178" spans="1:17" ht="33.75" x14ac:dyDescent="0.25">
      <c r="A178" s="262" t="s">
        <v>136</v>
      </c>
      <c r="B178" s="471"/>
      <c r="C178" s="303" t="s">
        <v>13</v>
      </c>
      <c r="D178" s="175"/>
      <c r="E178" s="175"/>
      <c r="F178" s="175"/>
      <c r="G178" s="175"/>
      <c r="H178" s="4"/>
      <c r="I178" s="4"/>
      <c r="J178" s="4"/>
      <c r="K178" s="4"/>
      <c r="L178" s="4"/>
      <c r="M178" s="16" t="s">
        <v>331</v>
      </c>
      <c r="N178" s="175"/>
      <c r="O178" s="175"/>
      <c r="P178" s="175"/>
      <c r="Q178" s="16" t="s">
        <v>14</v>
      </c>
    </row>
    <row r="179" spans="1:17" ht="15" customHeight="1" x14ac:dyDescent="0.25">
      <c r="A179" s="1143" t="s">
        <v>249</v>
      </c>
      <c r="B179" s="1143"/>
      <c r="C179" s="1143"/>
      <c r="D179" s="1143"/>
      <c r="E179" s="1143"/>
      <c r="F179" s="1151" t="s">
        <v>194</v>
      </c>
      <c r="G179" s="1151"/>
      <c r="H179" s="1151"/>
      <c r="I179" s="209"/>
      <c r="J179" s="308"/>
      <c r="K179" s="209"/>
      <c r="L179" s="279"/>
      <c r="M179" s="765" t="str">
        <f>IF(AND(K179="",I179=""),"",IF(I179="","",IF(I179&lt;K179,12,IF(K179="",12,24))))</f>
        <v/>
      </c>
      <c r="N179" s="9"/>
      <c r="O179" s="1146" t="s">
        <v>265</v>
      </c>
      <c r="P179" s="9"/>
      <c r="Q179" s="763" t="str">
        <f>IF(M179="","",IF(O202="x","",IF(M179=12,I179/12,(I179+K179)/24)))</f>
        <v/>
      </c>
    </row>
    <row r="180" spans="1:17" x14ac:dyDescent="0.25">
      <c r="A180" s="1143" t="s">
        <v>357</v>
      </c>
      <c r="B180" s="1143"/>
      <c r="C180" s="1143"/>
      <c r="D180" s="1143"/>
      <c r="E180" s="1143"/>
      <c r="F180" s="1151" t="s">
        <v>11</v>
      </c>
      <c r="G180" s="1151"/>
      <c r="H180" s="1151"/>
      <c r="I180" s="210"/>
      <c r="J180" s="308"/>
      <c r="K180" s="210"/>
      <c r="L180" s="279"/>
      <c r="M180" s="9"/>
      <c r="N180" s="9"/>
      <c r="O180" s="1146"/>
      <c r="P180" s="9"/>
      <c r="Q180" s="314"/>
    </row>
    <row r="181" spans="1:17" x14ac:dyDescent="0.25">
      <c r="A181" s="1143" t="s">
        <v>358</v>
      </c>
      <c r="B181" s="1131"/>
      <c r="C181" s="1131"/>
      <c r="D181" s="1131"/>
      <c r="E181" s="1131"/>
      <c r="F181" s="1151" t="s">
        <v>11</v>
      </c>
      <c r="G181" s="1151"/>
      <c r="H181" s="1151"/>
      <c r="I181" s="210"/>
      <c r="J181" s="308"/>
      <c r="K181" s="210"/>
      <c r="L181" s="279"/>
      <c r="M181" s="9"/>
      <c r="N181" s="9"/>
      <c r="O181" s="1146"/>
      <c r="P181" s="9"/>
      <c r="Q181" s="314"/>
    </row>
    <row r="182" spans="1:17" x14ac:dyDescent="0.25">
      <c r="A182" s="1143" t="s">
        <v>319</v>
      </c>
      <c r="B182" s="1143"/>
      <c r="C182" s="1143"/>
      <c r="D182" s="1143"/>
      <c r="E182" s="1143"/>
      <c r="F182" s="1151" t="s">
        <v>11</v>
      </c>
      <c r="G182" s="1151"/>
      <c r="H182" s="1151"/>
      <c r="I182" s="210"/>
      <c r="J182" s="308"/>
      <c r="K182" s="210"/>
      <c r="L182" s="279"/>
      <c r="M182" s="9"/>
      <c r="N182" s="9"/>
      <c r="O182" s="1146"/>
      <c r="P182" s="9"/>
      <c r="Q182" s="314"/>
    </row>
    <row r="183" spans="1:17" x14ac:dyDescent="0.25">
      <c r="A183" s="1143" t="s">
        <v>360</v>
      </c>
      <c r="B183" s="1143"/>
      <c r="C183" s="1143"/>
      <c r="D183" s="1143"/>
      <c r="E183" s="1143"/>
      <c r="F183" s="1151" t="s">
        <v>194</v>
      </c>
      <c r="G183" s="1151"/>
      <c r="H183" s="1151"/>
      <c r="I183" s="210"/>
      <c r="J183" s="308"/>
      <c r="K183" s="210"/>
      <c r="L183" s="279"/>
      <c r="M183" s="9"/>
      <c r="N183" s="9"/>
      <c r="O183" s="1146"/>
      <c r="P183" s="9"/>
      <c r="Q183" s="314"/>
    </row>
    <row r="184" spans="1:17" ht="22.5" x14ac:dyDescent="0.25">
      <c r="A184" s="1143" t="s">
        <v>361</v>
      </c>
      <c r="B184" s="1143"/>
      <c r="C184" s="1143"/>
      <c r="D184" s="1143"/>
      <c r="E184" s="1143"/>
      <c r="F184" s="1151" t="s">
        <v>194</v>
      </c>
      <c r="G184" s="1151"/>
      <c r="H184" s="1151"/>
      <c r="I184" s="210"/>
      <c r="J184" s="308"/>
      <c r="K184" s="210"/>
      <c r="L184" s="279"/>
      <c r="M184" s="16" t="s">
        <v>109</v>
      </c>
      <c r="N184" s="16"/>
      <c r="O184" s="1146"/>
      <c r="P184" s="9"/>
      <c r="Q184" s="16" t="s">
        <v>111</v>
      </c>
    </row>
    <row r="185" spans="1:17" ht="15.75" thickBot="1" x14ac:dyDescent="0.3">
      <c r="A185" s="1158" t="s">
        <v>115</v>
      </c>
      <c r="B185" s="1158"/>
      <c r="C185" s="1158"/>
      <c r="D185" s="1158"/>
      <c r="E185" s="1158"/>
      <c r="F185" s="1151" t="s">
        <v>11</v>
      </c>
      <c r="G185" s="1151"/>
      <c r="H185" s="1151"/>
      <c r="I185" s="210"/>
      <c r="J185" s="308"/>
      <c r="K185" s="210"/>
      <c r="L185" s="279"/>
      <c r="M185" s="9" t="s">
        <v>110</v>
      </c>
      <c r="N185" s="9"/>
      <c r="O185" s="1147"/>
      <c r="P185" s="9"/>
      <c r="Q185" s="271" t="s">
        <v>68</v>
      </c>
    </row>
    <row r="186" spans="1:17" ht="15.75" thickBot="1" x14ac:dyDescent="0.3">
      <c r="A186" s="8"/>
      <c r="B186" s="1064" t="s">
        <v>114</v>
      </c>
      <c r="C186" s="1064"/>
      <c r="D186" s="1064"/>
      <c r="E186" s="1064"/>
      <c r="F186" s="1064"/>
      <c r="G186" s="1064"/>
      <c r="H186" s="262"/>
      <c r="I186" s="313" t="str">
        <f>IF(SUM(I179:I185)=0,"",SUM(I179:I185))</f>
        <v/>
      </c>
      <c r="J186" s="14"/>
      <c r="K186" s="313" t="str">
        <f>IF(SUM(K179:K185)=0,"",SUM(K179:K185))</f>
        <v/>
      </c>
      <c r="L186" s="15"/>
      <c r="M186" s="288" t="str">
        <f>IF(AND(K186="",I186=""),"",IF(I186="","",IF(I186&lt;K186,12,IF(K186="",12,24))))</f>
        <v/>
      </c>
      <c r="N186" s="9"/>
      <c r="O186" s="563"/>
      <c r="P186" s="11"/>
      <c r="Q186" s="293" t="str">
        <f>IF(O186="x","",IF(M186="","",IF(M186=12,I186/12,(I186+K186)/24)))</f>
        <v/>
      </c>
    </row>
    <row r="187" spans="1:17" x14ac:dyDescent="0.25">
      <c r="A187" s="284"/>
      <c r="B187" s="4"/>
      <c r="C187" s="4"/>
      <c r="D187" s="4"/>
      <c r="E187" s="4"/>
      <c r="F187" s="1156" t="s">
        <v>122</v>
      </c>
      <c r="G187" s="1156"/>
      <c r="H187" s="1156"/>
      <c r="I187" s="1156"/>
      <c r="J187" s="1156"/>
      <c r="K187" s="1156"/>
      <c r="L187" s="1156"/>
      <c r="M187" s="1156"/>
      <c r="N187" s="1156"/>
      <c r="O187" s="1156"/>
      <c r="P187" s="1156"/>
      <c r="Q187" s="1156"/>
    </row>
    <row r="188" spans="1:17" x14ac:dyDescent="0.25">
      <c r="A188" s="535"/>
      <c r="B188" s="1153"/>
      <c r="C188" s="1153"/>
      <c r="D188" s="1153"/>
      <c r="E188" s="1153"/>
      <c r="F188" s="1153"/>
      <c r="G188" s="1153"/>
      <c r="H188" s="1153"/>
      <c r="I188" s="546"/>
      <c r="J188" s="543"/>
      <c r="K188" s="546"/>
      <c r="L188" s="544"/>
      <c r="M188" s="538"/>
      <c r="N188" s="538"/>
      <c r="O188" s="538"/>
      <c r="P188" s="538"/>
      <c r="Q188" s="545"/>
    </row>
    <row r="189" spans="1:17" x14ac:dyDescent="0.25">
      <c r="A189" s="5" t="s">
        <v>34</v>
      </c>
      <c r="B189" s="1064" t="s">
        <v>74</v>
      </c>
      <c r="C189" s="1064"/>
      <c r="D189" s="1064"/>
      <c r="E189" s="1064"/>
      <c r="F189" s="1064"/>
      <c r="G189" s="1064"/>
      <c r="H189" s="1064"/>
      <c r="I189" s="312"/>
      <c r="J189" s="310"/>
      <c r="K189" s="312"/>
      <c r="L189" s="311"/>
      <c r="M189" s="287"/>
      <c r="N189" s="287"/>
      <c r="O189" s="287"/>
      <c r="P189" s="287"/>
      <c r="Q189" s="331"/>
    </row>
    <row r="190" spans="1:17" x14ac:dyDescent="0.25">
      <c r="A190" s="1065"/>
      <c r="B190" s="1065"/>
      <c r="C190" s="1065"/>
      <c r="D190" s="1065"/>
      <c r="E190" s="1065"/>
      <c r="F190" s="1065"/>
      <c r="G190" s="1065"/>
      <c r="H190" s="1065"/>
      <c r="I190" s="1065"/>
      <c r="J190" s="1065"/>
      <c r="K190" s="1065"/>
      <c r="L190" s="1065"/>
      <c r="M190" s="1065"/>
      <c r="N190" s="1065"/>
      <c r="O190" s="1065"/>
      <c r="P190" s="1065"/>
      <c r="Q190" s="1065"/>
    </row>
    <row r="191" spans="1:17" x14ac:dyDescent="0.25">
      <c r="A191" s="1065"/>
      <c r="B191" s="1065"/>
      <c r="C191" s="1065"/>
      <c r="D191" s="1065"/>
      <c r="E191" s="1065"/>
      <c r="F191" s="1065"/>
      <c r="G191" s="1065"/>
      <c r="H191" s="1065"/>
      <c r="I191" s="1065"/>
      <c r="J191" s="1065"/>
      <c r="K191" s="1065"/>
      <c r="L191" s="1065"/>
      <c r="M191" s="1065"/>
      <c r="N191" s="1065"/>
      <c r="O191" s="1065"/>
      <c r="P191" s="1065"/>
      <c r="Q191" s="1065"/>
    </row>
    <row r="192" spans="1:17" x14ac:dyDescent="0.25">
      <c r="A192" s="445"/>
      <c r="B192" s="445"/>
      <c r="C192" s="445"/>
      <c r="D192" s="445"/>
      <c r="E192" s="445"/>
      <c r="F192" s="445"/>
      <c r="G192" s="445"/>
      <c r="H192" s="445"/>
      <c r="I192" s="445"/>
      <c r="J192" s="445"/>
      <c r="K192" s="445"/>
      <c r="L192" s="445"/>
      <c r="M192" s="445"/>
      <c r="N192" s="445"/>
      <c r="O192" s="445"/>
      <c r="P192" s="445"/>
      <c r="Q192" s="445"/>
    </row>
    <row r="193" spans="1:17" ht="15" customHeight="1" x14ac:dyDescent="0.25">
      <c r="A193" s="330" t="s">
        <v>205</v>
      </c>
      <c r="B193" s="1154"/>
      <c r="C193" s="1154"/>
      <c r="D193" s="1154"/>
      <c r="E193" s="1154"/>
      <c r="F193" s="1154"/>
      <c r="G193" s="1154"/>
      <c r="H193" s="1154"/>
      <c r="I193" s="1154"/>
      <c r="J193" s="1154"/>
      <c r="K193" s="295"/>
      <c r="L193" s="295"/>
      <c r="M193" s="295"/>
      <c r="N193" s="295"/>
      <c r="O193" s="295"/>
      <c r="P193" s="295"/>
      <c r="Q193" s="295"/>
    </row>
    <row r="194" spans="1:17" ht="15.75" customHeight="1" x14ac:dyDescent="0.25">
      <c r="A194" s="330" t="s">
        <v>3</v>
      </c>
      <c r="B194" s="1155"/>
      <c r="C194" s="1155"/>
      <c r="D194" s="1155"/>
      <c r="E194" s="1155"/>
      <c r="F194" s="1155"/>
      <c r="G194" s="16"/>
      <c r="H194" s="296" t="s">
        <v>103</v>
      </c>
      <c r="I194" s="371">
        <f>Input!$C$9</f>
        <v>2023</v>
      </c>
      <c r="J194" s="296" t="s">
        <v>103</v>
      </c>
      <c r="K194" s="6">
        <f>I194-1</f>
        <v>2022</v>
      </c>
      <c r="L194" s="4"/>
      <c r="M194" s="174"/>
      <c r="N194" s="174"/>
      <c r="O194" s="175"/>
      <c r="P194" s="175"/>
      <c r="Q194" s="306"/>
    </row>
    <row r="195" spans="1:17" ht="33.75" x14ac:dyDescent="0.25">
      <c r="A195" s="262" t="s">
        <v>136</v>
      </c>
      <c r="B195" s="471"/>
      <c r="C195" s="303" t="s">
        <v>13</v>
      </c>
      <c r="D195" s="175"/>
      <c r="E195" s="175"/>
      <c r="F195" s="175"/>
      <c r="G195" s="175"/>
      <c r="H195" s="4"/>
      <c r="I195" s="4"/>
      <c r="J195" s="4"/>
      <c r="K195" s="4"/>
      <c r="L195" s="4"/>
      <c r="M195" s="16" t="s">
        <v>331</v>
      </c>
      <c r="N195" s="175"/>
      <c r="O195" s="175"/>
      <c r="P195" s="175"/>
      <c r="Q195" s="16" t="s">
        <v>14</v>
      </c>
    </row>
    <row r="196" spans="1:17" ht="15" customHeight="1" x14ac:dyDescent="0.25">
      <c r="A196" s="1143" t="s">
        <v>249</v>
      </c>
      <c r="B196" s="1143"/>
      <c r="C196" s="1143"/>
      <c r="D196" s="1143"/>
      <c r="E196" s="1143"/>
      <c r="F196" s="1151" t="s">
        <v>194</v>
      </c>
      <c r="G196" s="1151"/>
      <c r="H196" s="1151"/>
      <c r="I196" s="209"/>
      <c r="J196" s="308"/>
      <c r="K196" s="209"/>
      <c r="L196" s="279"/>
      <c r="M196" s="765" t="str">
        <f>IF(AND(K196="",I196=""),"",IF(I196="","",IF(I196&lt;K196,12,IF(K196="",12,24))))</f>
        <v/>
      </c>
      <c r="N196" s="9"/>
      <c r="O196" s="1146" t="s">
        <v>265</v>
      </c>
      <c r="P196" s="9"/>
      <c r="Q196" s="763" t="str">
        <f>IF(M196="","",IF(O219="x","",IF(M196=12,I196/12,(I196+K196)/24)))</f>
        <v/>
      </c>
    </row>
    <row r="197" spans="1:17" x14ac:dyDescent="0.25">
      <c r="A197" s="1143" t="s">
        <v>357</v>
      </c>
      <c r="B197" s="1143"/>
      <c r="C197" s="1143"/>
      <c r="D197" s="1143"/>
      <c r="E197" s="1143"/>
      <c r="F197" s="1151" t="s">
        <v>11</v>
      </c>
      <c r="G197" s="1151"/>
      <c r="H197" s="1151"/>
      <c r="I197" s="210"/>
      <c r="J197" s="308"/>
      <c r="K197" s="210"/>
      <c r="L197" s="279"/>
      <c r="M197" s="9"/>
      <c r="N197" s="9"/>
      <c r="O197" s="1146"/>
      <c r="P197" s="9"/>
      <c r="Q197" s="314"/>
    </row>
    <row r="198" spans="1:17" x14ac:dyDescent="0.25">
      <c r="A198" s="1143" t="s">
        <v>358</v>
      </c>
      <c r="B198" s="1131"/>
      <c r="C198" s="1131"/>
      <c r="D198" s="1131"/>
      <c r="E198" s="1131"/>
      <c r="F198" s="1151" t="s">
        <v>11</v>
      </c>
      <c r="G198" s="1151"/>
      <c r="H198" s="1151"/>
      <c r="I198" s="210"/>
      <c r="J198" s="308"/>
      <c r="K198" s="210"/>
      <c r="L198" s="279"/>
      <c r="M198" s="9"/>
      <c r="N198" s="9"/>
      <c r="O198" s="1146"/>
      <c r="P198" s="9"/>
      <c r="Q198" s="314"/>
    </row>
    <row r="199" spans="1:17" x14ac:dyDescent="0.25">
      <c r="A199" s="1143" t="s">
        <v>319</v>
      </c>
      <c r="B199" s="1143"/>
      <c r="C199" s="1143"/>
      <c r="D199" s="1143"/>
      <c r="E199" s="1143"/>
      <c r="F199" s="1151" t="s">
        <v>11</v>
      </c>
      <c r="G199" s="1151"/>
      <c r="H199" s="1151"/>
      <c r="I199" s="210"/>
      <c r="J199" s="308"/>
      <c r="K199" s="210"/>
      <c r="L199" s="279"/>
      <c r="M199" s="9"/>
      <c r="N199" s="9"/>
      <c r="O199" s="1146"/>
      <c r="P199" s="9"/>
      <c r="Q199" s="314"/>
    </row>
    <row r="200" spans="1:17" x14ac:dyDescent="0.25">
      <c r="A200" s="1143" t="s">
        <v>360</v>
      </c>
      <c r="B200" s="1143"/>
      <c r="C200" s="1143"/>
      <c r="D200" s="1143"/>
      <c r="E200" s="1143"/>
      <c r="F200" s="1151" t="s">
        <v>194</v>
      </c>
      <c r="G200" s="1151"/>
      <c r="H200" s="1151"/>
      <c r="I200" s="210"/>
      <c r="J200" s="308"/>
      <c r="K200" s="210"/>
      <c r="L200" s="279"/>
      <c r="M200" s="9"/>
      <c r="N200" s="9"/>
      <c r="O200" s="1146"/>
      <c r="P200" s="9"/>
      <c r="Q200" s="314"/>
    </row>
    <row r="201" spans="1:17" ht="22.5" x14ac:dyDescent="0.25">
      <c r="A201" s="1143" t="s">
        <v>361</v>
      </c>
      <c r="B201" s="1143"/>
      <c r="C201" s="1143"/>
      <c r="D201" s="1143"/>
      <c r="E201" s="1143"/>
      <c r="F201" s="1151" t="s">
        <v>194</v>
      </c>
      <c r="G201" s="1151"/>
      <c r="H201" s="1151"/>
      <c r="I201" s="210"/>
      <c r="J201" s="308"/>
      <c r="K201" s="210"/>
      <c r="L201" s="279"/>
      <c r="M201" s="16" t="s">
        <v>109</v>
      </c>
      <c r="N201" s="16"/>
      <c r="O201" s="1146"/>
      <c r="P201" s="9"/>
      <c r="Q201" s="16" t="s">
        <v>111</v>
      </c>
    </row>
    <row r="202" spans="1:17" ht="15.75" thickBot="1" x14ac:dyDescent="0.3">
      <c r="A202" s="1158" t="s">
        <v>115</v>
      </c>
      <c r="B202" s="1158"/>
      <c r="C202" s="1158"/>
      <c r="D202" s="1158"/>
      <c r="E202" s="1158"/>
      <c r="F202" s="1151" t="s">
        <v>11</v>
      </c>
      <c r="G202" s="1151"/>
      <c r="H202" s="1151"/>
      <c r="I202" s="210"/>
      <c r="J202" s="308"/>
      <c r="K202" s="210"/>
      <c r="L202" s="279"/>
      <c r="M202" s="9" t="s">
        <v>110</v>
      </c>
      <c r="N202" s="9"/>
      <c r="O202" s="1147"/>
      <c r="P202" s="9"/>
      <c r="Q202" s="271" t="s">
        <v>68</v>
      </c>
    </row>
    <row r="203" spans="1:17" ht="15.75" thickBot="1" x14ac:dyDescent="0.3">
      <c r="A203" s="8"/>
      <c r="B203" s="1064" t="s">
        <v>114</v>
      </c>
      <c r="C203" s="1064"/>
      <c r="D203" s="1064"/>
      <c r="E203" s="1064"/>
      <c r="F203" s="1064"/>
      <c r="G203" s="1064"/>
      <c r="H203" s="262"/>
      <c r="I203" s="313" t="str">
        <f>IF(SUM(I196:I202)=0,"",SUM(I196:I202))</f>
        <v/>
      </c>
      <c r="J203" s="14"/>
      <c r="K203" s="313" t="str">
        <f>IF(SUM(K196:K202)=0,"",SUM(K196:K202))</f>
        <v/>
      </c>
      <c r="L203" s="15"/>
      <c r="M203" s="288" t="str">
        <f>IF(AND(K203="",I203=""),"",IF(I203="","",IF(I203&lt;K203,12,IF(K203="",12,24))))</f>
        <v/>
      </c>
      <c r="N203" s="9"/>
      <c r="O203" s="563"/>
      <c r="P203" s="11"/>
      <c r="Q203" s="293" t="str">
        <f>IF(O203="x","",IF(M203="","",IF(M203=12,I203/12,(I203+K203)/24)))</f>
        <v/>
      </c>
    </row>
    <row r="204" spans="1:17" x14ac:dyDescent="0.25">
      <c r="A204" s="284"/>
      <c r="B204" s="4"/>
      <c r="C204" s="4"/>
      <c r="D204" s="4"/>
      <c r="E204" s="4"/>
      <c r="F204" s="1156" t="s">
        <v>122</v>
      </c>
      <c r="G204" s="1156"/>
      <c r="H204" s="1156"/>
      <c r="I204" s="1156"/>
      <c r="J204" s="1156"/>
      <c r="K204" s="1156"/>
      <c r="L204" s="1156"/>
      <c r="M204" s="1156"/>
      <c r="N204" s="1156"/>
      <c r="O204" s="1156"/>
      <c r="P204" s="1156"/>
      <c r="Q204" s="1156"/>
    </row>
    <row r="205" spans="1:17" x14ac:dyDescent="0.25">
      <c r="A205" s="535"/>
      <c r="B205" s="1153"/>
      <c r="C205" s="1153"/>
      <c r="D205" s="1153"/>
      <c r="E205" s="1153"/>
      <c r="F205" s="1153"/>
      <c r="G205" s="1153"/>
      <c r="H205" s="1153"/>
      <c r="I205" s="546"/>
      <c r="J205" s="543"/>
      <c r="K205" s="546"/>
      <c r="L205" s="544"/>
      <c r="M205" s="538"/>
      <c r="N205" s="538"/>
      <c r="O205" s="538"/>
      <c r="P205" s="538"/>
      <c r="Q205" s="545"/>
    </row>
    <row r="206" spans="1:17" x14ac:dyDescent="0.25">
      <c r="A206" s="5" t="s">
        <v>34</v>
      </c>
      <c r="B206" s="1064" t="s">
        <v>74</v>
      </c>
      <c r="C206" s="1064"/>
      <c r="D206" s="1064"/>
      <c r="E206" s="1064"/>
      <c r="F206" s="1064"/>
      <c r="G206" s="1064"/>
      <c r="H206" s="1064"/>
      <c r="I206" s="312"/>
      <c r="J206" s="310"/>
      <c r="K206" s="312"/>
      <c r="L206" s="311"/>
      <c r="M206" s="287"/>
      <c r="N206" s="287"/>
      <c r="O206" s="287"/>
      <c r="P206" s="287"/>
      <c r="Q206" s="331"/>
    </row>
    <row r="207" spans="1:17" x14ac:dyDescent="0.25">
      <c r="A207" s="1065"/>
      <c r="B207" s="1065"/>
      <c r="C207" s="1065"/>
      <c r="D207" s="1065"/>
      <c r="E207" s="1065"/>
      <c r="F207" s="1065"/>
      <c r="G207" s="1065"/>
      <c r="H207" s="1065"/>
      <c r="I207" s="1065"/>
      <c r="J207" s="1065"/>
      <c r="K207" s="1065"/>
      <c r="L207" s="1065"/>
      <c r="M207" s="1065"/>
      <c r="N207" s="1065"/>
      <c r="O207" s="1065"/>
      <c r="P207" s="1065"/>
      <c r="Q207" s="1065"/>
    </row>
    <row r="208" spans="1:17" x14ac:dyDescent="0.25">
      <c r="A208" s="1065"/>
      <c r="B208" s="1065"/>
      <c r="C208" s="1065"/>
      <c r="D208" s="1065"/>
      <c r="E208" s="1065"/>
      <c r="F208" s="1065"/>
      <c r="G208" s="1065"/>
      <c r="H208" s="1065"/>
      <c r="I208" s="1065"/>
      <c r="J208" s="1065"/>
      <c r="K208" s="1065"/>
      <c r="L208" s="1065"/>
      <c r="M208" s="1065"/>
      <c r="N208" s="1065"/>
      <c r="O208" s="1065"/>
      <c r="P208" s="1065"/>
      <c r="Q208" s="1065"/>
    </row>
  </sheetData>
  <protectedRanges>
    <protectedRange sqref="B6:B8 I9:I15 K9:K15 A20 I18:I19 K18:K19 B23:B25 I26:I32 K26:K32 A37 I35:I36 K35:K36 B40:B42 I43:I49 K43:K49 A54 I52:I53 K52:K53 B57:B59 I60:I66 K60:K66 A71 I69:I70 K69:K70 B74:B76 I77:I83 K77:K83 A88 I86:I87 K86:K87 B91:B93 I94:I100 K94:K100 A105 I103:I104 K103:K104 B108:B110 I111:I117 K111:K117 A122 I120:I121 K120:K121 B125:B127 I128:I134 K128:K134 A139 I137:I138 K137:K138 B142:B144 I145:I151 K145:K151 A156 I154:I155 K154:K155 B159:B161 I162:I168 K162:K168 A173 I171:I172 K171:K172 B176:B178 I179:I185 K179:K185 A190 I188:I189 K188:K189 B193:B195 I196:I202 K196:K202 A207 I205:I206 K205:K206" name="Range1"/>
    <protectedRange sqref="I7" name="Range1_1"/>
    <protectedRange sqref="I24 I41 I58 I75 I92 I109 I126 I143 I160 I177 I194" name="Range1_1_1"/>
  </protectedRanges>
  <mergeCells count="274">
    <mergeCell ref="A1:F3"/>
    <mergeCell ref="I1:J1"/>
    <mergeCell ref="K1:L1"/>
    <mergeCell ref="O1:Q1"/>
    <mergeCell ref="I2:J2"/>
    <mergeCell ref="K2:L2"/>
    <mergeCell ref="O2:Q2"/>
    <mergeCell ref="I3:J3"/>
    <mergeCell ref="K3:L3"/>
    <mergeCell ref="O3:Q3"/>
    <mergeCell ref="B6:J6"/>
    <mergeCell ref="B7:F7"/>
    <mergeCell ref="A9:E9"/>
    <mergeCell ref="F9:H9"/>
    <mergeCell ref="O9:O15"/>
    <mergeCell ref="A10:E10"/>
    <mergeCell ref="F10:H10"/>
    <mergeCell ref="A11:E11"/>
    <mergeCell ref="F11:H11"/>
    <mergeCell ref="A12:E12"/>
    <mergeCell ref="B16:G16"/>
    <mergeCell ref="F17:Q17"/>
    <mergeCell ref="B18:H18"/>
    <mergeCell ref="B19:H19"/>
    <mergeCell ref="A20:Q21"/>
    <mergeCell ref="B23:J23"/>
    <mergeCell ref="F12:H12"/>
    <mergeCell ref="A13:E13"/>
    <mergeCell ref="F13:H13"/>
    <mergeCell ref="A14:E14"/>
    <mergeCell ref="F14:H14"/>
    <mergeCell ref="A15:E15"/>
    <mergeCell ref="F15:H15"/>
    <mergeCell ref="B24:F24"/>
    <mergeCell ref="A26:E26"/>
    <mergeCell ref="F26:H26"/>
    <mergeCell ref="O26:O32"/>
    <mergeCell ref="A27:E27"/>
    <mergeCell ref="F27:H27"/>
    <mergeCell ref="A28:E28"/>
    <mergeCell ref="F28:H28"/>
    <mergeCell ref="A29:E29"/>
    <mergeCell ref="F29:H29"/>
    <mergeCell ref="B33:G33"/>
    <mergeCell ref="F34:Q34"/>
    <mergeCell ref="B35:H35"/>
    <mergeCell ref="B36:H36"/>
    <mergeCell ref="A37:Q38"/>
    <mergeCell ref="B40:J40"/>
    <mergeCell ref="A30:E30"/>
    <mergeCell ref="F30:H30"/>
    <mergeCell ref="A31:E31"/>
    <mergeCell ref="F31:H31"/>
    <mergeCell ref="A32:E32"/>
    <mergeCell ref="F32:H32"/>
    <mergeCell ref="B41:F41"/>
    <mergeCell ref="A43:E43"/>
    <mergeCell ref="F43:H43"/>
    <mergeCell ref="O43:O49"/>
    <mergeCell ref="A44:E44"/>
    <mergeCell ref="F44:H44"/>
    <mergeCell ref="A45:E45"/>
    <mergeCell ref="F45:H45"/>
    <mergeCell ref="A46:E46"/>
    <mergeCell ref="F46:H46"/>
    <mergeCell ref="B50:G50"/>
    <mergeCell ref="F51:Q51"/>
    <mergeCell ref="B52:H52"/>
    <mergeCell ref="B53:H53"/>
    <mergeCell ref="A54:Q55"/>
    <mergeCell ref="B57:J57"/>
    <mergeCell ref="A47:E47"/>
    <mergeCell ref="F47:H47"/>
    <mergeCell ref="A48:E48"/>
    <mergeCell ref="F48:H48"/>
    <mergeCell ref="A49:E49"/>
    <mergeCell ref="F49:H49"/>
    <mergeCell ref="B58:F58"/>
    <mergeCell ref="A60:E60"/>
    <mergeCell ref="F60:H60"/>
    <mergeCell ref="O60:O66"/>
    <mergeCell ref="A61:E61"/>
    <mergeCell ref="F61:H61"/>
    <mergeCell ref="A62:E62"/>
    <mergeCell ref="F62:H62"/>
    <mergeCell ref="A63:E63"/>
    <mergeCell ref="F63:H63"/>
    <mergeCell ref="B67:G67"/>
    <mergeCell ref="F68:Q68"/>
    <mergeCell ref="B69:H69"/>
    <mergeCell ref="B70:H70"/>
    <mergeCell ref="A71:Q72"/>
    <mergeCell ref="B74:J74"/>
    <mergeCell ref="A64:E64"/>
    <mergeCell ref="F64:H64"/>
    <mergeCell ref="A65:E65"/>
    <mergeCell ref="F65:H65"/>
    <mergeCell ref="A66:E66"/>
    <mergeCell ref="F66:H66"/>
    <mergeCell ref="B75:F75"/>
    <mergeCell ref="A77:E77"/>
    <mergeCell ref="F77:H77"/>
    <mergeCell ref="O77:O83"/>
    <mergeCell ref="A78:E78"/>
    <mergeCell ref="F78:H78"/>
    <mergeCell ref="A79:E79"/>
    <mergeCell ref="F79:H79"/>
    <mergeCell ref="A80:E80"/>
    <mergeCell ref="F80:H80"/>
    <mergeCell ref="B84:G84"/>
    <mergeCell ref="F85:Q85"/>
    <mergeCell ref="B86:H86"/>
    <mergeCell ref="B87:H87"/>
    <mergeCell ref="A88:Q89"/>
    <mergeCell ref="B91:J91"/>
    <mergeCell ref="A81:E81"/>
    <mergeCell ref="F81:H81"/>
    <mergeCell ref="A82:E82"/>
    <mergeCell ref="F82:H82"/>
    <mergeCell ref="A83:E83"/>
    <mergeCell ref="F83:H83"/>
    <mergeCell ref="B92:F92"/>
    <mergeCell ref="A94:E94"/>
    <mergeCell ref="F94:H94"/>
    <mergeCell ref="O94:O100"/>
    <mergeCell ref="A95:E95"/>
    <mergeCell ref="F95:H95"/>
    <mergeCell ref="A96:E96"/>
    <mergeCell ref="F96:H96"/>
    <mergeCell ref="A97:E97"/>
    <mergeCell ref="F97:H97"/>
    <mergeCell ref="B101:G101"/>
    <mergeCell ref="F102:Q102"/>
    <mergeCell ref="B103:H103"/>
    <mergeCell ref="B104:H104"/>
    <mergeCell ref="A105:Q106"/>
    <mergeCell ref="B108:J108"/>
    <mergeCell ref="A98:E98"/>
    <mergeCell ref="F98:H98"/>
    <mergeCell ref="A99:E99"/>
    <mergeCell ref="F99:H99"/>
    <mergeCell ref="A100:E100"/>
    <mergeCell ref="F100:H100"/>
    <mergeCell ref="B109:F109"/>
    <mergeCell ref="A111:E111"/>
    <mergeCell ref="F111:H111"/>
    <mergeCell ref="O111:O117"/>
    <mergeCell ref="A112:E112"/>
    <mergeCell ref="F112:H112"/>
    <mergeCell ref="A113:E113"/>
    <mergeCell ref="F113:H113"/>
    <mergeCell ref="A114:E114"/>
    <mergeCell ref="F114:H114"/>
    <mergeCell ref="B118:G118"/>
    <mergeCell ref="F119:Q119"/>
    <mergeCell ref="B120:H120"/>
    <mergeCell ref="B121:H121"/>
    <mergeCell ref="A122:Q123"/>
    <mergeCell ref="B125:J125"/>
    <mergeCell ref="A115:E115"/>
    <mergeCell ref="F115:H115"/>
    <mergeCell ref="A116:E116"/>
    <mergeCell ref="F116:H116"/>
    <mergeCell ref="A117:E117"/>
    <mergeCell ref="F117:H117"/>
    <mergeCell ref="B126:F126"/>
    <mergeCell ref="A128:E128"/>
    <mergeCell ref="F128:H128"/>
    <mergeCell ref="O128:O134"/>
    <mergeCell ref="A129:E129"/>
    <mergeCell ref="F129:H129"/>
    <mergeCell ref="A130:E130"/>
    <mergeCell ref="F130:H130"/>
    <mergeCell ref="A131:E131"/>
    <mergeCell ref="F131:H131"/>
    <mergeCell ref="B135:G135"/>
    <mergeCell ref="F136:Q136"/>
    <mergeCell ref="B137:H137"/>
    <mergeCell ref="B138:H138"/>
    <mergeCell ref="A139:Q140"/>
    <mergeCell ref="B142:J142"/>
    <mergeCell ref="A132:E132"/>
    <mergeCell ref="F132:H132"/>
    <mergeCell ref="A133:E133"/>
    <mergeCell ref="F133:H133"/>
    <mergeCell ref="A134:E134"/>
    <mergeCell ref="F134:H134"/>
    <mergeCell ref="B143:F143"/>
    <mergeCell ref="A145:E145"/>
    <mergeCell ref="F145:H145"/>
    <mergeCell ref="O145:O151"/>
    <mergeCell ref="A146:E146"/>
    <mergeCell ref="F146:H146"/>
    <mergeCell ref="A147:E147"/>
    <mergeCell ref="F147:H147"/>
    <mergeCell ref="A148:E148"/>
    <mergeCell ref="F148:H148"/>
    <mergeCell ref="B152:G152"/>
    <mergeCell ref="F153:Q153"/>
    <mergeCell ref="B154:H154"/>
    <mergeCell ref="B155:H155"/>
    <mergeCell ref="A156:Q157"/>
    <mergeCell ref="B159:J159"/>
    <mergeCell ref="A149:E149"/>
    <mergeCell ref="F149:H149"/>
    <mergeCell ref="A150:E150"/>
    <mergeCell ref="F150:H150"/>
    <mergeCell ref="A151:E151"/>
    <mergeCell ref="F151:H151"/>
    <mergeCell ref="B160:F160"/>
    <mergeCell ref="A162:E162"/>
    <mergeCell ref="F162:H162"/>
    <mergeCell ref="O162:O168"/>
    <mergeCell ref="A163:E163"/>
    <mergeCell ref="F163:H163"/>
    <mergeCell ref="A164:E164"/>
    <mergeCell ref="F164:H164"/>
    <mergeCell ref="A165:E165"/>
    <mergeCell ref="F165:H165"/>
    <mergeCell ref="B169:G169"/>
    <mergeCell ref="F170:Q170"/>
    <mergeCell ref="B171:H171"/>
    <mergeCell ref="B172:H172"/>
    <mergeCell ref="A173:Q174"/>
    <mergeCell ref="B176:J176"/>
    <mergeCell ref="A166:E166"/>
    <mergeCell ref="F166:H166"/>
    <mergeCell ref="A167:E167"/>
    <mergeCell ref="F167:H167"/>
    <mergeCell ref="A168:E168"/>
    <mergeCell ref="F168:H168"/>
    <mergeCell ref="B177:F177"/>
    <mergeCell ref="A179:E179"/>
    <mergeCell ref="F179:H179"/>
    <mergeCell ref="O179:O185"/>
    <mergeCell ref="A180:E180"/>
    <mergeCell ref="F180:H180"/>
    <mergeCell ref="A181:E181"/>
    <mergeCell ref="F181:H181"/>
    <mergeCell ref="A182:E182"/>
    <mergeCell ref="F182:H182"/>
    <mergeCell ref="B186:G186"/>
    <mergeCell ref="F187:Q187"/>
    <mergeCell ref="B188:H188"/>
    <mergeCell ref="B189:H189"/>
    <mergeCell ref="A190:Q191"/>
    <mergeCell ref="B193:J193"/>
    <mergeCell ref="A183:E183"/>
    <mergeCell ref="F183:H183"/>
    <mergeCell ref="A184:E184"/>
    <mergeCell ref="F184:H184"/>
    <mergeCell ref="A185:E185"/>
    <mergeCell ref="F185:H185"/>
    <mergeCell ref="B194:F194"/>
    <mergeCell ref="A196:E196"/>
    <mergeCell ref="F196:H196"/>
    <mergeCell ref="O196:O202"/>
    <mergeCell ref="A197:E197"/>
    <mergeCell ref="F197:H197"/>
    <mergeCell ref="A198:E198"/>
    <mergeCell ref="F198:H198"/>
    <mergeCell ref="A199:E199"/>
    <mergeCell ref="F199:H199"/>
    <mergeCell ref="B203:G203"/>
    <mergeCell ref="F204:Q204"/>
    <mergeCell ref="B205:H205"/>
    <mergeCell ref="B206:H206"/>
    <mergeCell ref="A207:Q208"/>
    <mergeCell ref="A200:E200"/>
    <mergeCell ref="F200:H200"/>
    <mergeCell ref="A201:E201"/>
    <mergeCell ref="F201:H201"/>
    <mergeCell ref="A202:E202"/>
    <mergeCell ref="F202:H202"/>
  </mergeCells>
  <conditionalFormatting sqref="B6 B7:F7 I9:I15 K9:K15 A20">
    <cfRule type="cellIs" dxfId="56" priority="79" stopIfTrue="1" operator="equal">
      <formula>0</formula>
    </cfRule>
  </conditionalFormatting>
  <conditionalFormatting sqref="B8">
    <cfRule type="cellIs" dxfId="55" priority="77" stopIfTrue="1" operator="equal">
      <formula>0</formula>
    </cfRule>
  </conditionalFormatting>
  <conditionalFormatting sqref="B23 B24:F24">
    <cfRule type="cellIs" dxfId="54" priority="76" stopIfTrue="1" operator="equal">
      <formula>0</formula>
    </cfRule>
  </conditionalFormatting>
  <conditionalFormatting sqref="B25">
    <cfRule type="cellIs" dxfId="53" priority="41" stopIfTrue="1" operator="equal">
      <formula>0</formula>
    </cfRule>
  </conditionalFormatting>
  <conditionalFormatting sqref="B40 B41:F41">
    <cfRule type="cellIs" dxfId="52" priority="40" stopIfTrue="1" operator="equal">
      <formula>0</formula>
    </cfRule>
  </conditionalFormatting>
  <conditionalFormatting sqref="B42">
    <cfRule type="cellIs" dxfId="51" priority="37" stopIfTrue="1" operator="equal">
      <formula>0</formula>
    </cfRule>
  </conditionalFormatting>
  <conditionalFormatting sqref="B57 B58:F58">
    <cfRule type="cellIs" dxfId="50" priority="36" stopIfTrue="1" operator="equal">
      <formula>0</formula>
    </cfRule>
  </conditionalFormatting>
  <conditionalFormatting sqref="B59">
    <cfRule type="cellIs" dxfId="49" priority="33" stopIfTrue="1" operator="equal">
      <formula>0</formula>
    </cfRule>
  </conditionalFormatting>
  <conditionalFormatting sqref="B74 B75:F75">
    <cfRule type="cellIs" dxfId="48" priority="32" stopIfTrue="1" operator="equal">
      <formula>0</formula>
    </cfRule>
  </conditionalFormatting>
  <conditionalFormatting sqref="B76">
    <cfRule type="cellIs" dxfId="47" priority="29" stopIfTrue="1" operator="equal">
      <formula>0</formula>
    </cfRule>
  </conditionalFormatting>
  <conditionalFormatting sqref="B91 B92:F92">
    <cfRule type="cellIs" dxfId="46" priority="28" stopIfTrue="1" operator="equal">
      <formula>0</formula>
    </cfRule>
  </conditionalFormatting>
  <conditionalFormatting sqref="B93">
    <cfRule type="cellIs" dxfId="45" priority="25" stopIfTrue="1" operator="equal">
      <formula>0</formula>
    </cfRule>
  </conditionalFormatting>
  <conditionalFormatting sqref="B108 B109:F109">
    <cfRule type="cellIs" dxfId="44" priority="24" stopIfTrue="1" operator="equal">
      <formula>0</formula>
    </cfRule>
  </conditionalFormatting>
  <conditionalFormatting sqref="B110">
    <cfRule type="cellIs" dxfId="43" priority="21" stopIfTrue="1" operator="equal">
      <formula>0</formula>
    </cfRule>
  </conditionalFormatting>
  <conditionalFormatting sqref="B125 B126:F126">
    <cfRule type="cellIs" dxfId="42" priority="20" stopIfTrue="1" operator="equal">
      <formula>0</formula>
    </cfRule>
  </conditionalFormatting>
  <conditionalFormatting sqref="B127">
    <cfRule type="cellIs" dxfId="41" priority="17" stopIfTrue="1" operator="equal">
      <formula>0</formula>
    </cfRule>
  </conditionalFormatting>
  <conditionalFormatting sqref="B142 B143:F143">
    <cfRule type="cellIs" dxfId="40" priority="16" stopIfTrue="1" operator="equal">
      <formula>0</formula>
    </cfRule>
  </conditionalFormatting>
  <conditionalFormatting sqref="B144">
    <cfRule type="cellIs" dxfId="39" priority="13" stopIfTrue="1" operator="equal">
      <formula>0</formula>
    </cfRule>
  </conditionalFormatting>
  <conditionalFormatting sqref="B159 B160:F160">
    <cfRule type="cellIs" dxfId="38" priority="12" stopIfTrue="1" operator="equal">
      <formula>0</formula>
    </cfRule>
  </conditionalFormatting>
  <conditionalFormatting sqref="B161">
    <cfRule type="cellIs" dxfId="37" priority="9" stopIfTrue="1" operator="equal">
      <formula>0</formula>
    </cfRule>
  </conditionalFormatting>
  <conditionalFormatting sqref="B176 B177:F177">
    <cfRule type="cellIs" dxfId="36" priority="8" stopIfTrue="1" operator="equal">
      <formula>0</formula>
    </cfRule>
  </conditionalFormatting>
  <conditionalFormatting sqref="B178">
    <cfRule type="cellIs" dxfId="35" priority="5" stopIfTrue="1" operator="equal">
      <formula>0</formula>
    </cfRule>
  </conditionalFormatting>
  <conditionalFormatting sqref="B193 B194:F194">
    <cfRule type="cellIs" dxfId="34" priority="4" stopIfTrue="1" operator="equal">
      <formula>0</formula>
    </cfRule>
  </conditionalFormatting>
  <conditionalFormatting sqref="B195">
    <cfRule type="cellIs" dxfId="33" priority="1" stopIfTrue="1" operator="equal">
      <formula>0</formula>
    </cfRule>
  </conditionalFormatting>
  <conditionalFormatting sqref="I19 K19">
    <cfRule type="cellIs" dxfId="32" priority="78" stopIfTrue="1" operator="equal">
      <formula>0</formula>
    </cfRule>
  </conditionalFormatting>
  <conditionalFormatting sqref="I26:I32 K26:K32 A37">
    <cfRule type="cellIs" dxfId="31" priority="43" stopIfTrue="1" operator="equal">
      <formula>0</formula>
    </cfRule>
  </conditionalFormatting>
  <conditionalFormatting sqref="I36 K36">
    <cfRule type="cellIs" dxfId="30" priority="42" stopIfTrue="1" operator="equal">
      <formula>0</formula>
    </cfRule>
  </conditionalFormatting>
  <conditionalFormatting sqref="I43:I49 K43:K49 A54">
    <cfRule type="cellIs" dxfId="29" priority="39" stopIfTrue="1" operator="equal">
      <formula>0</formula>
    </cfRule>
  </conditionalFormatting>
  <conditionalFormatting sqref="I53 K53">
    <cfRule type="cellIs" dxfId="28" priority="38" stopIfTrue="1" operator="equal">
      <formula>0</formula>
    </cfRule>
  </conditionalFormatting>
  <conditionalFormatting sqref="I60:I66 K60:K66 A71">
    <cfRule type="cellIs" dxfId="27" priority="35" stopIfTrue="1" operator="equal">
      <formula>0</formula>
    </cfRule>
  </conditionalFormatting>
  <conditionalFormatting sqref="I70 K70">
    <cfRule type="cellIs" dxfId="26" priority="34" stopIfTrue="1" operator="equal">
      <formula>0</formula>
    </cfRule>
  </conditionalFormatting>
  <conditionalFormatting sqref="I77:I83 K77:K83 A88">
    <cfRule type="cellIs" dxfId="25" priority="31" stopIfTrue="1" operator="equal">
      <formula>0</formula>
    </cfRule>
  </conditionalFormatting>
  <conditionalFormatting sqref="I87 K87">
    <cfRule type="cellIs" dxfId="24" priority="30" stopIfTrue="1" operator="equal">
      <formula>0</formula>
    </cfRule>
  </conditionalFormatting>
  <conditionalFormatting sqref="I94:I100 K94:K100 A105">
    <cfRule type="cellIs" dxfId="23" priority="27" stopIfTrue="1" operator="equal">
      <formula>0</formula>
    </cfRule>
  </conditionalFormatting>
  <conditionalFormatting sqref="I104 K104">
    <cfRule type="cellIs" dxfId="22" priority="26" stopIfTrue="1" operator="equal">
      <formula>0</formula>
    </cfRule>
  </conditionalFormatting>
  <conditionalFormatting sqref="I111:I117 K111:K117 A122">
    <cfRule type="cellIs" dxfId="21" priority="23" stopIfTrue="1" operator="equal">
      <formula>0</formula>
    </cfRule>
  </conditionalFormatting>
  <conditionalFormatting sqref="I121 K121">
    <cfRule type="cellIs" dxfId="20" priority="22" stopIfTrue="1" operator="equal">
      <formula>0</formula>
    </cfRule>
  </conditionalFormatting>
  <conditionalFormatting sqref="I128:I134 K128:K134 A139">
    <cfRule type="cellIs" dxfId="19" priority="19" stopIfTrue="1" operator="equal">
      <formula>0</formula>
    </cfRule>
  </conditionalFormatting>
  <conditionalFormatting sqref="I138 K138">
    <cfRule type="cellIs" dxfId="18" priority="18" stopIfTrue="1" operator="equal">
      <formula>0</formula>
    </cfRule>
  </conditionalFormatting>
  <conditionalFormatting sqref="I145:I151 K145:K151 A156">
    <cfRule type="cellIs" dxfId="17" priority="15" stopIfTrue="1" operator="equal">
      <formula>0</formula>
    </cfRule>
  </conditionalFormatting>
  <conditionalFormatting sqref="I155 K155">
    <cfRule type="cellIs" dxfId="16" priority="14" stopIfTrue="1" operator="equal">
      <formula>0</formula>
    </cfRule>
  </conditionalFormatting>
  <conditionalFormatting sqref="I162:I168 K162:K168 A173">
    <cfRule type="cellIs" dxfId="15" priority="11" stopIfTrue="1" operator="equal">
      <formula>0</formula>
    </cfRule>
  </conditionalFormatting>
  <conditionalFormatting sqref="I172 K172">
    <cfRule type="cellIs" dxfId="14" priority="10" stopIfTrue="1" operator="equal">
      <formula>0</formula>
    </cfRule>
  </conditionalFormatting>
  <conditionalFormatting sqref="I179:I185 K179:K185 A190">
    <cfRule type="cellIs" dxfId="13" priority="7" stopIfTrue="1" operator="equal">
      <formula>0</formula>
    </cfRule>
  </conditionalFormatting>
  <conditionalFormatting sqref="I189 K189">
    <cfRule type="cellIs" dxfId="12" priority="6" stopIfTrue="1" operator="equal">
      <formula>0</formula>
    </cfRule>
  </conditionalFormatting>
  <conditionalFormatting sqref="I196:I202 K196:K202 A207">
    <cfRule type="cellIs" dxfId="11" priority="3" stopIfTrue="1" operator="equal">
      <formula>0</formula>
    </cfRule>
  </conditionalFormatting>
  <conditionalFormatting sqref="I206 K206">
    <cfRule type="cellIs" dxfId="10" priority="2" stopIfTrue="1" operator="equal">
      <formula>0</formula>
    </cfRule>
  </conditionalFormatting>
  <dataValidations count="2">
    <dataValidation type="whole" allowBlank="1" showInputMessage="1" showErrorMessage="1" errorTitle="Negative number" error="Can not put a negative number into worksheet" sqref="L18:L19 J14:J15 L11:L15 J11:J12 J18:J19 L188:L189 J184:J185 L181:L185 J181:J182 J188:J189 L35:L36 J31:J32 L28:L32 J28:J29 J35:J36 L52:L53 J48:J49 L45:L49 J45:J46 J52:J53 L69:L70 J65:J66 L62:L66 J62:J63 J69:J70 L86:L87 J82:J83 L79:L83 J79:J80 J86:J87 L103:L104 J99:J100 L96:L100 J96:J97 J103:J104 L120:L121 J116:J117 L113:L117 J113:J114 J120:J121 L137:L138 J133:J134 L130:L134 J130:J131 J137:J138 L154:L155 J150:J151 L147:L151 J147:J148 J154:J155 L171:L172 J167:J168 L164:L168 J164:J165 J171:J172 L205:L206 J201:J202 L198:L202 J198:J199 J205:J206" xr:uid="{00000000-0002-0000-1F00-000000000000}">
      <formula1>0</formula1>
      <formula2>999999999999</formula2>
    </dataValidation>
    <dataValidation allowBlank="1" showInputMessage="1" showErrorMessage="1" errorTitle="Negative number" error="Can not put a negative number into worksheet" sqref="I13:K13 I11:I12 K11:K12 I18:I19 K18:K19 I183:K183 I181:I182 K181:K182 I188:I189 K188:K189 I30:K30 I28:I29 K28:K29 I35:I36 K35:K36 I47:K47 I45:I46 K45:K46 I52:I53 K52:K53 I64:K64 I62:I63 K62:K63 I69:I70 K69:K70 I81:K81 I79:I80 K79:K80 I86:I87 K86:K87 I98:K98 I96:I97 K96:K97 I103:I104 K103:K104 I115:K115 I113:I114 K113:K114 I120:I121 K120:K121 I132:K132 I130:I131 K130:K131 I137:I138 K137:K138 I149:K149 I147:I148 K147:K148 I154:I155 K154:K155 I166:K166 I164:I165 K164:K165 I171:I172 K171:K172 I200:K200 I198:I199 K198:K199 I205:I206 K205:K206" xr:uid="{00000000-0002-0000-1F00-000001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9009" r:id="rId3" name="Button 1">
              <controlPr defaultSize="0" print="0" autoFill="0" autoPict="0" macro="[0]!scorpsmall">
                <anchor moveWithCells="1" sizeWithCells="1">
                  <from>
                    <xdr:col>14</xdr:col>
                    <xdr:colOff>19050</xdr:colOff>
                    <xdr:row>5</xdr:row>
                    <xdr:rowOff>57150</xdr:rowOff>
                  </from>
                  <to>
                    <xdr:col>17</xdr:col>
                    <xdr:colOff>0</xdr:colOff>
                    <xdr:row>6</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pageSetUpPr fitToPage="1"/>
  </sheetPr>
  <dimension ref="A1:V77"/>
  <sheetViews>
    <sheetView showGridLines="0" zoomScale="90" zoomScaleNormal="90" workbookViewId="0">
      <selection activeCell="T12" sqref="T12:Z12"/>
    </sheetView>
  </sheetViews>
  <sheetFormatPr defaultColWidth="8.85546875" defaultRowHeight="15.75" x14ac:dyDescent="0.25"/>
  <cols>
    <col min="1" max="1" width="2.7109375" style="196" customWidth="1"/>
    <col min="2" max="2" width="20.28515625" style="174" customWidth="1"/>
    <col min="3" max="3" width="12.42578125" style="174" customWidth="1"/>
    <col min="4" max="4" width="2.7109375" style="174" customWidth="1"/>
    <col min="5" max="5" width="1.7109375" style="174" customWidth="1"/>
    <col min="6" max="6" width="1.85546875" style="174" customWidth="1"/>
    <col min="7" max="7" width="1.7109375" style="174" customWidth="1"/>
    <col min="8" max="8" width="1" style="174" customWidth="1"/>
    <col min="9" max="9" width="2.7109375" style="174" customWidth="1"/>
    <col min="10" max="10" width="14.28515625" style="170" customWidth="1"/>
    <col min="11" max="11" width="2.7109375" style="170" customWidth="1"/>
    <col min="12" max="12" width="14.42578125" style="170" customWidth="1"/>
    <col min="13" max="13" width="2.42578125" style="170" customWidth="1"/>
    <col min="14" max="14" width="13.7109375" style="170" customWidth="1"/>
    <col min="15" max="15" width="1.7109375" style="170" customWidth="1"/>
    <col min="16" max="16" width="2.28515625" style="170" customWidth="1"/>
    <col min="17" max="17" width="1.42578125" style="170" customWidth="1"/>
    <col min="18" max="18" width="16.5703125" style="183" customWidth="1"/>
    <col min="19" max="19" width="12" style="198" customWidth="1"/>
    <col min="20" max="21" width="8.85546875" style="206"/>
    <col min="22" max="22" width="8.85546875" style="196"/>
    <col min="23" max="16384" width="8.85546875" style="172"/>
  </cols>
  <sheetData>
    <row r="1" spans="1:22" ht="15" x14ac:dyDescent="0.2">
      <c r="B1" s="1166" t="s">
        <v>140</v>
      </c>
      <c r="C1" s="1166"/>
      <c r="D1" s="1166"/>
      <c r="E1" s="1166"/>
      <c r="F1" s="1166"/>
      <c r="G1" s="1166"/>
      <c r="H1" s="1166"/>
      <c r="I1" s="1166"/>
      <c r="J1" s="1051" t="s">
        <v>105</v>
      </c>
      <c r="K1" s="1051"/>
      <c r="L1" s="1085" t="str">
        <f>IF(Input!C1=0,"",Input!C1)</f>
        <v/>
      </c>
      <c r="M1" s="1085"/>
      <c r="N1" s="359" t="s">
        <v>37</v>
      </c>
      <c r="O1" s="359"/>
      <c r="P1" s="1054" t="str">
        <f>IF(Input!I5=0,"",Input!I5)</f>
        <v/>
      </c>
      <c r="Q1" s="1054"/>
      <c r="R1" s="1054"/>
    </row>
    <row r="2" spans="1:22" ht="15" customHeight="1" x14ac:dyDescent="0.2">
      <c r="B2" s="1166"/>
      <c r="C2" s="1166"/>
      <c r="D2" s="1166"/>
      <c r="E2" s="1166"/>
      <c r="F2" s="1166"/>
      <c r="G2" s="1166"/>
      <c r="H2" s="1166"/>
      <c r="I2" s="1166"/>
      <c r="J2" s="1051" t="s">
        <v>104</v>
      </c>
      <c r="K2" s="1051"/>
      <c r="L2" s="1053" t="str">
        <f>IF(Input!C3=0,"",Input!C3)</f>
        <v/>
      </c>
      <c r="M2" s="1053"/>
      <c r="N2" s="359" t="s">
        <v>90</v>
      </c>
      <c r="O2" s="359"/>
      <c r="P2" s="1171" t="str">
        <f>IF(Input!I1=0,"",Input!I1)</f>
        <v/>
      </c>
      <c r="Q2" s="1171"/>
      <c r="R2" s="1171"/>
    </row>
    <row r="3" spans="1:22" ht="15" customHeight="1" x14ac:dyDescent="0.2">
      <c r="B3" s="1166"/>
      <c r="C3" s="1166"/>
      <c r="D3" s="1166"/>
      <c r="E3" s="1166"/>
      <c r="F3" s="1166"/>
      <c r="G3" s="1166"/>
      <c r="H3" s="1166"/>
      <c r="I3" s="1166"/>
      <c r="J3" s="1051" t="s">
        <v>89</v>
      </c>
      <c r="K3" s="1051"/>
      <c r="L3" s="1059" t="str">
        <f>IF(Input!G1=0,"",Input!G1)</f>
        <v/>
      </c>
      <c r="M3" s="1059"/>
      <c r="N3" s="359" t="s">
        <v>36</v>
      </c>
      <c r="O3" s="359"/>
      <c r="P3" s="1170" t="str">
        <f>IF(Input!C5=0,"",Input!C5)</f>
        <v/>
      </c>
      <c r="Q3" s="1170"/>
      <c r="R3" s="1170"/>
    </row>
    <row r="4" spans="1:22" ht="5.45" hidden="1" customHeight="1" x14ac:dyDescent="0.25">
      <c r="J4" s="168">
        <v>21</v>
      </c>
      <c r="K4" s="168"/>
      <c r="R4" s="329"/>
    </row>
    <row r="5" spans="1:22" ht="1.9" customHeight="1" x14ac:dyDescent="0.25">
      <c r="B5" s="195"/>
      <c r="C5" s="195"/>
      <c r="D5" s="195"/>
      <c r="E5" s="195"/>
      <c r="F5" s="195"/>
      <c r="G5" s="195"/>
      <c r="H5" s="195"/>
      <c r="I5" s="195"/>
      <c r="J5" s="199"/>
      <c r="K5" s="199"/>
      <c r="L5" s="196"/>
      <c r="M5" s="196"/>
      <c r="N5" s="196"/>
      <c r="O5" s="196"/>
      <c r="P5" s="196"/>
      <c r="Q5" s="196"/>
      <c r="R5" s="420"/>
    </row>
    <row r="6" spans="1:22" ht="50.45" customHeight="1" x14ac:dyDescent="0.25">
      <c r="B6" s="1173" t="s">
        <v>141</v>
      </c>
      <c r="C6" s="1173"/>
      <c r="D6" s="1173"/>
      <c r="E6" s="1173"/>
      <c r="F6" s="1173"/>
      <c r="G6" s="1173"/>
      <c r="H6" s="1173"/>
      <c r="I6" s="1173"/>
      <c r="J6" s="1173"/>
      <c r="K6" s="1173"/>
      <c r="L6" s="1173"/>
      <c r="M6" s="1173"/>
      <c r="N6" s="1173"/>
      <c r="O6" s="1173"/>
      <c r="P6" s="1173"/>
      <c r="Q6" s="1173"/>
      <c r="R6" s="1173"/>
      <c r="S6" s="289"/>
    </row>
    <row r="7" spans="1:22" ht="2.4500000000000002" customHeight="1" x14ac:dyDescent="0.25">
      <c r="B7" s="419"/>
      <c r="C7" s="419"/>
      <c r="D7" s="419"/>
      <c r="E7" s="419"/>
      <c r="F7" s="419"/>
      <c r="G7" s="419"/>
      <c r="H7" s="419"/>
      <c r="I7" s="419"/>
      <c r="J7" s="419"/>
      <c r="K7" s="419"/>
      <c r="L7" s="419"/>
      <c r="M7" s="419"/>
      <c r="N7" s="419"/>
      <c r="O7" s="419"/>
      <c r="P7" s="419"/>
      <c r="Q7" s="419"/>
      <c r="R7" s="419"/>
      <c r="S7" s="289"/>
    </row>
    <row r="8" spans="1:22" ht="16.899999999999999" customHeight="1" x14ac:dyDescent="0.25">
      <c r="B8" s="330" t="s">
        <v>205</v>
      </c>
      <c r="C8" s="1154"/>
      <c r="D8" s="1154"/>
      <c r="E8" s="1154"/>
      <c r="F8" s="1154"/>
      <c r="G8" s="1154"/>
      <c r="H8" s="1154"/>
      <c r="I8" s="1154"/>
      <c r="J8" s="1154"/>
      <c r="K8" s="1154"/>
      <c r="L8" s="295"/>
      <c r="M8" s="295"/>
      <c r="N8" s="295"/>
      <c r="O8" s="295"/>
      <c r="P8" s="295"/>
      <c r="Q8" s="295"/>
      <c r="R8" s="295"/>
      <c r="S8" s="289"/>
    </row>
    <row r="9" spans="1:22" ht="16.149999999999999" customHeight="1" x14ac:dyDescent="0.25">
      <c r="B9" s="330" t="s">
        <v>3</v>
      </c>
      <c r="C9" s="1155"/>
      <c r="D9" s="1155"/>
      <c r="E9" s="1155"/>
      <c r="F9" s="1155"/>
      <c r="G9" s="1155"/>
      <c r="H9" s="16"/>
      <c r="I9" s="296" t="s">
        <v>103</v>
      </c>
      <c r="J9" s="6">
        <f>Input!$C$9</f>
        <v>2023</v>
      </c>
      <c r="K9" s="296" t="s">
        <v>103</v>
      </c>
      <c r="L9" s="6">
        <f>J9-1</f>
        <v>2022</v>
      </c>
      <c r="M9" s="4"/>
      <c r="P9" s="175"/>
      <c r="Q9" s="175"/>
      <c r="S9" s="298"/>
    </row>
    <row r="10" spans="1:22" ht="6" customHeight="1" x14ac:dyDescent="0.25">
      <c r="B10" s="175"/>
      <c r="C10" s="175"/>
      <c r="D10" s="175"/>
      <c r="E10" s="175"/>
      <c r="F10" s="175"/>
      <c r="G10" s="175"/>
      <c r="H10" s="175"/>
      <c r="I10" s="4"/>
      <c r="J10" s="4"/>
      <c r="K10" s="4"/>
      <c r="L10" s="4"/>
      <c r="M10" s="4"/>
      <c r="N10" s="175"/>
      <c r="O10" s="175"/>
      <c r="P10" s="175"/>
      <c r="Q10" s="175"/>
      <c r="R10" s="175"/>
      <c r="S10" s="298"/>
    </row>
    <row r="11" spans="1:22" ht="15" customHeight="1" x14ac:dyDescent="0.2">
      <c r="B11" s="1143" t="s">
        <v>119</v>
      </c>
      <c r="C11" s="1143"/>
      <c r="D11" s="1143"/>
      <c r="E11" s="1143"/>
      <c r="F11" s="1143"/>
      <c r="G11" s="1151" t="s">
        <v>9</v>
      </c>
      <c r="H11" s="1151"/>
      <c r="I11" s="1151"/>
      <c r="J11" s="349"/>
      <c r="K11" s="364"/>
      <c r="L11" s="349"/>
      <c r="M11" s="363"/>
      <c r="N11" s="365"/>
      <c r="O11" s="365"/>
      <c r="P11" s="365"/>
      <c r="Q11" s="365"/>
      <c r="R11" s="314"/>
      <c r="S11" s="204"/>
    </row>
    <row r="12" spans="1:22" s="170" customFormat="1" ht="15.6" customHeight="1" x14ac:dyDescent="0.2">
      <c r="A12" s="196"/>
      <c r="B12" s="1143" t="s">
        <v>139</v>
      </c>
      <c r="C12" s="1143"/>
      <c r="D12" s="1143"/>
      <c r="E12" s="1143"/>
      <c r="F12" s="1143"/>
      <c r="G12" s="1143"/>
      <c r="H12" s="1143"/>
      <c r="I12" s="1143"/>
      <c r="J12" s="1143"/>
      <c r="K12" s="1143"/>
      <c r="L12" s="1143"/>
      <c r="M12" s="1143"/>
      <c r="N12" s="1143"/>
      <c r="O12" s="1143"/>
      <c r="P12" s="1143"/>
      <c r="Q12" s="1143"/>
      <c r="R12" s="1143"/>
      <c r="S12" s="198"/>
      <c r="T12" s="206"/>
      <c r="U12" s="206"/>
      <c r="V12" s="196"/>
    </row>
    <row r="13" spans="1:22" ht="13.15" customHeight="1" x14ac:dyDescent="0.2">
      <c r="B13" s="1172" t="s">
        <v>87</v>
      </c>
      <c r="C13" s="1174"/>
      <c r="D13" s="172"/>
      <c r="E13" s="1172"/>
      <c r="F13" s="1172"/>
      <c r="G13" s="1172"/>
      <c r="H13" s="1172"/>
      <c r="I13" s="1172" t="s">
        <v>138</v>
      </c>
      <c r="J13" s="1172"/>
      <c r="K13" s="1172"/>
      <c r="L13" s="1172"/>
      <c r="M13" s="172"/>
      <c r="N13" s="1172" t="s">
        <v>116</v>
      </c>
      <c r="O13" s="1172"/>
      <c r="P13" s="1172"/>
      <c r="Q13" s="1172"/>
      <c r="R13" s="1172"/>
      <c r="S13" s="348"/>
      <c r="T13" s="196"/>
      <c r="U13" s="196"/>
    </row>
    <row r="14" spans="1:22" ht="12" customHeight="1" x14ac:dyDescent="0.2">
      <c r="B14" s="1174"/>
      <c r="C14" s="1174"/>
      <c r="D14" s="360"/>
      <c r="E14" s="1172"/>
      <c r="F14" s="1172"/>
      <c r="G14" s="1172"/>
      <c r="H14" s="1172"/>
      <c r="I14" s="1172"/>
      <c r="J14" s="1172"/>
      <c r="K14" s="1172"/>
      <c r="L14" s="1172"/>
      <c r="M14" s="172"/>
      <c r="N14" s="1172"/>
      <c r="O14" s="1172"/>
      <c r="P14" s="1172"/>
      <c r="Q14" s="1172"/>
      <c r="R14" s="1172"/>
      <c r="S14" s="348"/>
      <c r="T14" s="196"/>
      <c r="U14" s="196"/>
    </row>
    <row r="15" spans="1:22" s="170" customFormat="1" ht="15.6" customHeight="1" x14ac:dyDescent="0.2">
      <c r="A15" s="196"/>
      <c r="B15" s="1143" t="s">
        <v>236</v>
      </c>
      <c r="C15" s="1143"/>
      <c r="D15" s="1143"/>
      <c r="E15" s="1143"/>
      <c r="F15" s="261"/>
      <c r="G15" s="1151" t="s">
        <v>194</v>
      </c>
      <c r="H15" s="1151"/>
      <c r="I15" s="1151"/>
      <c r="J15" s="351"/>
      <c r="K15" s="14"/>
      <c r="L15" s="349"/>
      <c r="M15" s="15"/>
      <c r="N15" s="369"/>
      <c r="O15" s="369"/>
      <c r="P15" s="369"/>
      <c r="Q15" s="369"/>
      <c r="R15" s="314"/>
      <c r="S15" s="198"/>
      <c r="T15" s="206"/>
      <c r="U15" s="206"/>
      <c r="V15" s="196"/>
    </row>
    <row r="16" spans="1:22" s="170" customFormat="1" ht="15.6" customHeight="1" x14ac:dyDescent="0.2">
      <c r="A16" s="196"/>
      <c r="B16" s="1143" t="s">
        <v>237</v>
      </c>
      <c r="C16" s="1143"/>
      <c r="D16" s="1143"/>
      <c r="E16" s="1143"/>
      <c r="F16" s="261"/>
      <c r="G16" s="1151" t="s">
        <v>195</v>
      </c>
      <c r="H16" s="1151"/>
      <c r="I16" s="1151"/>
      <c r="J16" s="352"/>
      <c r="K16" s="14"/>
      <c r="L16" s="350"/>
      <c r="M16" s="15"/>
      <c r="N16" s="1168"/>
      <c r="O16" s="1168"/>
      <c r="P16" s="1168"/>
      <c r="Q16" s="1168"/>
      <c r="R16" s="1168"/>
      <c r="S16" s="198"/>
      <c r="T16" s="206"/>
      <c r="U16" s="206"/>
      <c r="V16" s="196"/>
    </row>
    <row r="17" spans="1:22" s="170" customFormat="1" ht="15.6" customHeight="1" x14ac:dyDescent="0.2">
      <c r="A17" s="196"/>
      <c r="B17" s="407" t="s">
        <v>232</v>
      </c>
      <c r="C17" s="407"/>
      <c r="D17" s="407"/>
      <c r="E17" s="407"/>
      <c r="F17" s="261"/>
      <c r="G17" s="1151" t="s">
        <v>195</v>
      </c>
      <c r="H17" s="1151"/>
      <c r="I17" s="1151"/>
      <c r="J17" s="352"/>
      <c r="K17" s="14"/>
      <c r="L17" s="350"/>
      <c r="M17" s="15"/>
      <c r="N17" s="367"/>
      <c r="O17" s="367"/>
      <c r="P17" s="367"/>
      <c r="Q17" s="367"/>
      <c r="R17" s="367"/>
      <c r="S17" s="198"/>
      <c r="T17" s="206"/>
      <c r="U17" s="206"/>
      <c r="V17" s="196"/>
    </row>
    <row r="18" spans="1:22" s="170" customFormat="1" ht="15.6" customHeight="1" x14ac:dyDescent="0.2">
      <c r="A18" s="196"/>
      <c r="B18" s="1143" t="s">
        <v>229</v>
      </c>
      <c r="C18" s="1143"/>
      <c r="D18" s="1143"/>
      <c r="E18" s="1143"/>
      <c r="F18" s="1143"/>
      <c r="G18" s="1151" t="s">
        <v>11</v>
      </c>
      <c r="H18" s="1151"/>
      <c r="I18" s="1151"/>
      <c r="J18" s="352"/>
      <c r="K18" s="14"/>
      <c r="L18" s="350"/>
      <c r="M18" s="15"/>
      <c r="N18" s="367"/>
      <c r="O18" s="367"/>
      <c r="P18" s="367"/>
      <c r="Q18" s="367"/>
      <c r="R18" s="367"/>
      <c r="S18" s="198"/>
      <c r="T18" s="206"/>
      <c r="U18" s="206"/>
      <c r="V18" s="196"/>
    </row>
    <row r="19" spans="1:22" s="170" customFormat="1" ht="15.6" customHeight="1" x14ac:dyDescent="0.2">
      <c r="A19" s="196"/>
      <c r="B19" s="1143" t="s">
        <v>233</v>
      </c>
      <c r="C19" s="1143"/>
      <c r="D19" s="1143"/>
      <c r="E19" s="1143"/>
      <c r="F19" s="1143"/>
      <c r="G19" s="1151" t="s">
        <v>194</v>
      </c>
      <c r="H19" s="1151"/>
      <c r="I19" s="1151"/>
      <c r="J19" s="352"/>
      <c r="K19" s="14"/>
      <c r="L19" s="350"/>
      <c r="M19" s="15"/>
      <c r="N19" s="367"/>
      <c r="O19" s="367"/>
      <c r="P19" s="367"/>
      <c r="Q19" s="367"/>
      <c r="R19" s="367"/>
      <c r="S19" s="198"/>
      <c r="T19" s="206"/>
      <c r="U19" s="206"/>
      <c r="V19" s="196"/>
    </row>
    <row r="20" spans="1:22" s="170" customFormat="1" ht="15.6" customHeight="1" x14ac:dyDescent="0.2">
      <c r="A20" s="196"/>
      <c r="B20" s="1143" t="s">
        <v>234</v>
      </c>
      <c r="C20" s="1143"/>
      <c r="D20" s="1143"/>
      <c r="E20" s="1143"/>
      <c r="F20" s="1143"/>
      <c r="G20" s="1151" t="s">
        <v>194</v>
      </c>
      <c r="H20" s="1151"/>
      <c r="I20" s="1151"/>
      <c r="J20" s="352"/>
      <c r="K20" s="14"/>
      <c r="L20" s="350"/>
      <c r="M20" s="15"/>
      <c r="N20" s="369"/>
      <c r="O20" s="369"/>
      <c r="P20" s="369"/>
      <c r="Q20" s="369"/>
      <c r="R20" s="314"/>
      <c r="S20" s="198"/>
      <c r="T20" s="206"/>
      <c r="U20" s="206"/>
      <c r="V20" s="196"/>
    </row>
    <row r="21" spans="1:22" s="170" customFormat="1" ht="15.6" customHeight="1" x14ac:dyDescent="0.2">
      <c r="A21" s="196"/>
      <c r="B21" s="1143" t="s">
        <v>230</v>
      </c>
      <c r="C21" s="1143"/>
      <c r="D21" s="1143"/>
      <c r="E21" s="1143"/>
      <c r="F21" s="1143"/>
      <c r="G21" s="1151" t="s">
        <v>194</v>
      </c>
      <c r="H21" s="1151"/>
      <c r="I21" s="1151"/>
      <c r="J21" s="352"/>
      <c r="K21" s="14"/>
      <c r="L21" s="350"/>
      <c r="M21" s="15"/>
      <c r="N21" s="369"/>
      <c r="O21" s="369"/>
      <c r="P21" s="369"/>
      <c r="Q21" s="369"/>
      <c r="R21" s="314"/>
      <c r="S21" s="198"/>
      <c r="T21" s="206"/>
      <c r="U21" s="206"/>
      <c r="V21" s="196"/>
    </row>
    <row r="22" spans="1:22" s="170" customFormat="1" ht="15.6" customHeight="1" x14ac:dyDescent="0.2">
      <c r="A22" s="196"/>
      <c r="B22" s="1143" t="s">
        <v>235</v>
      </c>
      <c r="C22" s="1143"/>
      <c r="D22" s="1143"/>
      <c r="E22" s="1143"/>
      <c r="F22" s="1143"/>
      <c r="G22" s="1151" t="s">
        <v>195</v>
      </c>
      <c r="H22" s="1151"/>
      <c r="I22" s="1151"/>
      <c r="J22" s="352"/>
      <c r="K22" s="14"/>
      <c r="L22" s="350"/>
      <c r="M22" s="15"/>
      <c r="N22" s="369"/>
      <c r="O22" s="369"/>
      <c r="P22" s="369"/>
      <c r="Q22" s="369"/>
      <c r="R22" s="314"/>
      <c r="S22" s="198"/>
      <c r="T22" s="206"/>
      <c r="U22" s="206"/>
      <c r="V22" s="196"/>
    </row>
    <row r="23" spans="1:22" s="170" customFormat="1" ht="15.6" customHeight="1" x14ac:dyDescent="0.2">
      <c r="A23" s="196"/>
      <c r="B23" s="1143" t="s">
        <v>231</v>
      </c>
      <c r="C23" s="1143"/>
      <c r="D23" s="1143"/>
      <c r="E23" s="1143"/>
      <c r="F23" s="1143"/>
      <c r="G23" s="1151" t="s">
        <v>195</v>
      </c>
      <c r="H23" s="1151"/>
      <c r="I23" s="1151"/>
      <c r="J23" s="352"/>
      <c r="K23" s="14"/>
      <c r="L23" s="350"/>
      <c r="M23" s="15"/>
      <c r="N23" s="369"/>
      <c r="O23" s="369"/>
      <c r="P23" s="1146" t="s">
        <v>265</v>
      </c>
      <c r="Q23" s="369"/>
      <c r="R23" s="314"/>
      <c r="S23" s="198"/>
      <c r="T23" s="206"/>
      <c r="U23" s="206"/>
      <c r="V23" s="196"/>
    </row>
    <row r="24" spans="1:22" s="170" customFormat="1" ht="15.6" customHeight="1" x14ac:dyDescent="0.2">
      <c r="A24" s="196"/>
      <c r="B24" s="8" t="s">
        <v>115</v>
      </c>
      <c r="C24" s="262"/>
      <c r="D24" s="262"/>
      <c r="E24" s="262"/>
      <c r="F24" s="262"/>
      <c r="G24" s="1151" t="s">
        <v>11</v>
      </c>
      <c r="H24" s="1151"/>
      <c r="I24" s="1151"/>
      <c r="J24" s="352"/>
      <c r="K24" s="14"/>
      <c r="L24" s="350"/>
      <c r="M24" s="15"/>
      <c r="N24" s="369"/>
      <c r="O24" s="369"/>
      <c r="P24" s="1146"/>
      <c r="Q24" s="369"/>
      <c r="R24" s="314"/>
      <c r="S24" s="198"/>
      <c r="T24" s="206"/>
      <c r="U24" s="206"/>
      <c r="V24" s="196"/>
    </row>
    <row r="25" spans="1:22" s="170" customFormat="1" ht="15.6" customHeight="1" x14ac:dyDescent="0.2">
      <c r="A25" s="196"/>
      <c r="B25" s="1064" t="s">
        <v>118</v>
      </c>
      <c r="C25" s="1064"/>
      <c r="D25" s="1064"/>
      <c r="E25" s="1064"/>
      <c r="F25" s="1064"/>
      <c r="G25" s="1151" t="s">
        <v>12</v>
      </c>
      <c r="H25" s="1151"/>
      <c r="I25" s="1151"/>
      <c r="J25" s="353" t="str">
        <f>IF(SUM(J15:J24)=0,"",SUM(J15:J24))</f>
        <v/>
      </c>
      <c r="K25" s="14"/>
      <c r="L25" s="319" t="str">
        <f>IF(SUM(L15:L24)=0,"",SUM(L15:L24))</f>
        <v/>
      </c>
      <c r="M25" s="15"/>
      <c r="N25" s="369"/>
      <c r="O25" s="369"/>
      <c r="P25" s="1146"/>
      <c r="Q25" s="369"/>
      <c r="R25" s="314"/>
      <c r="S25" s="198"/>
      <c r="T25" s="206"/>
      <c r="U25" s="206"/>
      <c r="V25" s="196"/>
    </row>
    <row r="26" spans="1:22" s="170" customFormat="1" ht="15.6" customHeight="1" x14ac:dyDescent="0.2">
      <c r="A26" s="196"/>
      <c r="B26" s="1064" t="s">
        <v>88</v>
      </c>
      <c r="C26" s="1064"/>
      <c r="D26" s="1064"/>
      <c r="E26" s="1064"/>
      <c r="F26" s="1064"/>
      <c r="G26" s="1151" t="s">
        <v>13</v>
      </c>
      <c r="H26" s="1151"/>
      <c r="I26" s="1151"/>
      <c r="J26" s="320"/>
      <c r="K26" s="14"/>
      <c r="L26" s="320"/>
      <c r="M26" s="15"/>
      <c r="N26" s="345"/>
      <c r="O26" s="345"/>
      <c r="P26" s="1146"/>
      <c r="Q26" s="365"/>
      <c r="R26" s="345"/>
      <c r="S26" s="198"/>
      <c r="T26" s="206"/>
      <c r="U26" s="206"/>
      <c r="V26" s="196"/>
    </row>
    <row r="27" spans="1:22" s="170" customFormat="1" ht="15.6" customHeight="1" x14ac:dyDescent="0.2">
      <c r="A27" s="196"/>
      <c r="B27" s="1064" t="s">
        <v>25</v>
      </c>
      <c r="C27" s="1064"/>
      <c r="D27" s="1064"/>
      <c r="E27" s="1064"/>
      <c r="F27" s="1064"/>
      <c r="G27" s="1151" t="s">
        <v>12</v>
      </c>
      <c r="H27" s="1151"/>
      <c r="I27" s="1151"/>
      <c r="J27" s="354" t="str">
        <f>IF(J25="","",J25*J26)</f>
        <v/>
      </c>
      <c r="K27" s="370"/>
      <c r="L27" s="321" t="str">
        <f>IF(L25="","",L25*L26)</f>
        <v/>
      </c>
      <c r="M27" s="15"/>
      <c r="N27" s="11"/>
      <c r="O27" s="11"/>
      <c r="P27" s="1146"/>
      <c r="Q27" s="365"/>
      <c r="R27" s="271"/>
      <c r="S27" s="198"/>
      <c r="T27" s="206"/>
      <c r="U27" s="206"/>
      <c r="V27" s="196"/>
    </row>
    <row r="28" spans="1:22" s="170" customFormat="1" ht="15.6" customHeight="1" x14ac:dyDescent="0.2">
      <c r="A28" s="196"/>
      <c r="B28" s="1167" t="s">
        <v>120</v>
      </c>
      <c r="C28" s="1167"/>
      <c r="D28" s="1167"/>
      <c r="E28" s="1167"/>
      <c r="F28" s="1167"/>
      <c r="G28" s="1151" t="s">
        <v>10</v>
      </c>
      <c r="H28" s="1151"/>
      <c r="I28" s="1151"/>
      <c r="J28" s="355"/>
      <c r="K28" s="370"/>
      <c r="L28" s="350"/>
      <c r="M28" s="15"/>
      <c r="N28" s="21" t="s">
        <v>109</v>
      </c>
      <c r="O28" s="21"/>
      <c r="P28" s="1146"/>
      <c r="Q28" s="365"/>
      <c r="R28" s="21" t="s">
        <v>111</v>
      </c>
      <c r="S28" s="198"/>
      <c r="T28" s="206"/>
      <c r="U28" s="206"/>
      <c r="V28" s="196"/>
    </row>
    <row r="29" spans="1:22" s="170" customFormat="1" ht="15.6" customHeight="1" thickBot="1" x14ac:dyDescent="0.25">
      <c r="A29" s="196"/>
      <c r="B29" s="262"/>
      <c r="C29" s="1169" t="s">
        <v>118</v>
      </c>
      <c r="D29" s="1169"/>
      <c r="E29" s="1169"/>
      <c r="F29" s="1169"/>
      <c r="G29" s="1151" t="s">
        <v>12</v>
      </c>
      <c r="H29" s="1151"/>
      <c r="I29" s="1151"/>
      <c r="J29" s="356" t="str">
        <f>IF(J27="","",J27+J28)</f>
        <v/>
      </c>
      <c r="K29" s="370"/>
      <c r="L29" s="358" t="str">
        <f>IF(L27="","",L27+L28)</f>
        <v/>
      </c>
      <c r="M29" s="15"/>
      <c r="N29" s="11" t="s">
        <v>110</v>
      </c>
      <c r="O29" s="11"/>
      <c r="P29" s="1147"/>
      <c r="Q29" s="365"/>
      <c r="R29" s="271" t="s">
        <v>68</v>
      </c>
      <c r="S29" s="198"/>
      <c r="T29" s="206"/>
      <c r="U29" s="206"/>
      <c r="V29" s="196"/>
    </row>
    <row r="30" spans="1:22" s="170" customFormat="1" ht="15.6" customHeight="1" thickBot="1" x14ac:dyDescent="0.3">
      <c r="A30" s="196"/>
      <c r="B30" s="1064" t="s">
        <v>1</v>
      </c>
      <c r="C30" s="1064"/>
      <c r="D30" s="1064"/>
      <c r="E30" s="1064"/>
      <c r="F30" s="1064"/>
      <c r="G30" s="1064"/>
      <c r="H30" s="1064"/>
      <c r="I30" s="262"/>
      <c r="J30" s="568" t="str">
        <f>IF(J26="","",IF(AND(J26&lt;100%,J29&lt;0),SUM(J11,J29),IF(J26&lt;100%,SUM(J11),IF(J26=100%,SUM(J29,J11)))))</f>
        <v/>
      </c>
      <c r="K30" s="14"/>
      <c r="L30" s="258" t="str">
        <f>IF(L26="","",IF(AND(L26&lt;100%,L29&lt;0),SUM(L11,L29),IF(L26&lt;100%,SUM(L11),IF(L26=100%,SUM(L29,L11)))))</f>
        <v/>
      </c>
      <c r="M30" s="15"/>
      <c r="N30" s="361" t="str">
        <f>IF(AND(L30="",J30=""),"",IF(J30="","",IF(J30&lt;L30,12,IF(L30="",12,24))))</f>
        <v/>
      </c>
      <c r="O30" s="365"/>
      <c r="P30" s="563"/>
      <c r="Q30" s="369"/>
      <c r="R30" s="611" t="str">
        <f>IF(N30="","",IF(P30="X","",IF(N30=12,J30/12,(J30+L30)/24)))</f>
        <v/>
      </c>
      <c r="S30" s="198"/>
      <c r="T30" s="206"/>
      <c r="U30" s="206"/>
      <c r="V30" s="196"/>
    </row>
    <row r="31" spans="1:22" s="170" customFormat="1" ht="15.6" customHeight="1" thickTop="1" x14ac:dyDescent="0.2">
      <c r="A31" s="196"/>
      <c r="B31" s="366"/>
      <c r="C31" s="262"/>
      <c r="D31" s="262"/>
      <c r="E31" s="262"/>
      <c r="F31" s="262"/>
      <c r="G31" s="262"/>
      <c r="H31" s="262"/>
      <c r="I31" s="262"/>
      <c r="J31" s="1159" t="s">
        <v>92</v>
      </c>
      <c r="K31" s="1159"/>
      <c r="L31" s="1159"/>
      <c r="M31" s="1159"/>
      <c r="N31" s="1159"/>
      <c r="O31" s="1159"/>
      <c r="P31" s="1159"/>
      <c r="Q31" s="1159"/>
      <c r="R31" s="1159"/>
      <c r="S31" s="198"/>
      <c r="T31" s="206"/>
      <c r="U31" s="206"/>
      <c r="V31" s="196"/>
    </row>
    <row r="32" spans="1:22" s="170" customFormat="1" ht="4.1500000000000004" customHeight="1" x14ac:dyDescent="0.25">
      <c r="A32" s="196"/>
      <c r="B32" s="535"/>
      <c r="C32" s="547"/>
      <c r="D32" s="547"/>
      <c r="E32" s="547"/>
      <c r="F32" s="547"/>
      <c r="G32" s="547"/>
      <c r="H32" s="547"/>
      <c r="I32" s="547"/>
      <c r="J32" s="547"/>
      <c r="K32" s="547"/>
      <c r="L32" s="547"/>
      <c r="M32" s="548"/>
      <c r="N32" s="401"/>
      <c r="O32" s="401"/>
      <c r="P32" s="401"/>
      <c r="Q32" s="401"/>
      <c r="R32" s="545"/>
      <c r="S32" s="198"/>
      <c r="T32" s="206"/>
      <c r="U32" s="206"/>
      <c r="V32" s="196"/>
    </row>
    <row r="33" spans="1:22" s="170" customFormat="1" ht="16.899999999999999" customHeight="1" x14ac:dyDescent="0.25">
      <c r="A33" s="196"/>
      <c r="B33" s="5" t="s">
        <v>34</v>
      </c>
      <c r="C33" s="1064" t="s">
        <v>74</v>
      </c>
      <c r="D33" s="1064"/>
      <c r="E33" s="1064"/>
      <c r="F33" s="1064"/>
      <c r="G33" s="1064"/>
      <c r="H33" s="1064"/>
      <c r="I33" s="1064"/>
      <c r="J33" s="347"/>
      <c r="K33" s="372"/>
      <c r="L33" s="347"/>
      <c r="M33" s="180"/>
      <c r="N33" s="181"/>
      <c r="O33" s="181"/>
      <c r="P33" s="181"/>
      <c r="Q33" s="181"/>
      <c r="R33" s="331"/>
      <c r="S33" s="198"/>
      <c r="T33" s="206"/>
      <c r="U33" s="206"/>
      <c r="V33" s="196"/>
    </row>
    <row r="34" spans="1:22" s="170" customFormat="1" ht="16.899999999999999" customHeight="1" x14ac:dyDescent="0.2">
      <c r="A34" s="196"/>
      <c r="B34" s="1065"/>
      <c r="C34" s="1065"/>
      <c r="D34" s="1065"/>
      <c r="E34" s="1065"/>
      <c r="F34" s="1065"/>
      <c r="G34" s="1065"/>
      <c r="H34" s="1065"/>
      <c r="I34" s="1065"/>
      <c r="J34" s="1065"/>
      <c r="K34" s="1065"/>
      <c r="L34" s="1065"/>
      <c r="M34" s="1065"/>
      <c r="N34" s="1065"/>
      <c r="O34" s="1065"/>
      <c r="P34" s="1065"/>
      <c r="Q34" s="1065"/>
      <c r="R34" s="1065"/>
      <c r="S34" s="198"/>
      <c r="T34" s="206"/>
      <c r="U34" s="206"/>
      <c r="V34" s="196"/>
    </row>
    <row r="35" spans="1:22" s="170" customFormat="1" ht="52.9" customHeight="1" x14ac:dyDescent="0.2">
      <c r="A35" s="196"/>
      <c r="B35" s="1065"/>
      <c r="C35" s="1065"/>
      <c r="D35" s="1065"/>
      <c r="E35" s="1065"/>
      <c r="F35" s="1065"/>
      <c r="G35" s="1065"/>
      <c r="H35" s="1065"/>
      <c r="I35" s="1065"/>
      <c r="J35" s="1065"/>
      <c r="K35" s="1065"/>
      <c r="L35" s="1065"/>
      <c r="M35" s="1065"/>
      <c r="N35" s="1065"/>
      <c r="O35" s="1065"/>
      <c r="P35" s="1065"/>
      <c r="Q35" s="1065"/>
      <c r="R35" s="1065"/>
      <c r="S35" s="198"/>
      <c r="T35" s="206"/>
      <c r="U35" s="206"/>
      <c r="V35" s="196"/>
    </row>
    <row r="36" spans="1:22" s="196" customFormat="1" ht="5.45" customHeight="1" x14ac:dyDescent="0.25">
      <c r="B36" s="421"/>
      <c r="C36" s="422"/>
      <c r="D36" s="422"/>
      <c r="E36" s="422"/>
      <c r="F36" s="422"/>
      <c r="G36" s="422"/>
      <c r="H36" s="422"/>
      <c r="I36" s="422"/>
      <c r="J36" s="423"/>
      <c r="K36" s="423"/>
      <c r="L36" s="423"/>
      <c r="M36" s="423"/>
      <c r="N36" s="424"/>
      <c r="O36" s="424"/>
      <c r="P36" s="424"/>
      <c r="Q36" s="424"/>
      <c r="R36" s="425"/>
      <c r="S36" s="198"/>
      <c r="T36" s="206"/>
      <c r="U36" s="206"/>
    </row>
    <row r="37" spans="1:22" ht="16.899999999999999" customHeight="1" x14ac:dyDescent="0.25">
      <c r="B37" s="330" t="s">
        <v>205</v>
      </c>
      <c r="C37" s="1154"/>
      <c r="D37" s="1154"/>
      <c r="E37" s="1154"/>
      <c r="F37" s="1154"/>
      <c r="G37" s="1154"/>
      <c r="H37" s="1154"/>
      <c r="I37" s="1154"/>
      <c r="J37" s="1154"/>
      <c r="K37" s="1154"/>
      <c r="L37" s="295"/>
      <c r="M37" s="295"/>
      <c r="N37" s="295"/>
      <c r="O37" s="295"/>
      <c r="P37" s="295"/>
      <c r="Q37" s="295"/>
      <c r="R37" s="295"/>
      <c r="S37" s="289"/>
    </row>
    <row r="38" spans="1:22" ht="16.149999999999999" customHeight="1" x14ac:dyDescent="0.25">
      <c r="B38" s="330" t="s">
        <v>3</v>
      </c>
      <c r="C38" s="1155"/>
      <c r="D38" s="1155"/>
      <c r="E38" s="1155"/>
      <c r="F38" s="1155"/>
      <c r="G38" s="1155"/>
      <c r="H38" s="16"/>
      <c r="I38" s="296" t="s">
        <v>103</v>
      </c>
      <c r="J38" s="371">
        <f>Input!$C$9</f>
        <v>2023</v>
      </c>
      <c r="K38" s="296" t="s">
        <v>103</v>
      </c>
      <c r="L38" s="6">
        <f>J38-1</f>
        <v>2022</v>
      </c>
      <c r="M38" s="4"/>
      <c r="P38" s="175"/>
      <c r="Q38" s="175"/>
      <c r="S38" s="298"/>
    </row>
    <row r="39" spans="1:22" ht="6" customHeight="1" x14ac:dyDescent="0.25">
      <c r="B39" s="175"/>
      <c r="C39" s="175"/>
      <c r="D39" s="175"/>
      <c r="E39" s="175"/>
      <c r="F39" s="175"/>
      <c r="G39" s="175"/>
      <c r="H39" s="175"/>
      <c r="I39" s="4"/>
      <c r="J39" s="4"/>
      <c r="K39" s="4"/>
      <c r="L39" s="4"/>
      <c r="M39" s="4"/>
      <c r="N39" s="175"/>
      <c r="O39" s="175"/>
      <c r="P39" s="175"/>
      <c r="Q39" s="175"/>
      <c r="R39" s="175"/>
      <c r="S39" s="298"/>
    </row>
    <row r="40" spans="1:22" ht="15" customHeight="1" x14ac:dyDescent="0.2">
      <c r="B40" s="1143" t="s">
        <v>119</v>
      </c>
      <c r="C40" s="1143"/>
      <c r="D40" s="1143"/>
      <c r="E40" s="1143"/>
      <c r="F40" s="1143"/>
      <c r="G40" s="1151" t="s">
        <v>9</v>
      </c>
      <c r="H40" s="1151"/>
      <c r="I40" s="1151"/>
      <c r="J40" s="349"/>
      <c r="K40" s="364"/>
      <c r="L40" s="349"/>
      <c r="M40" s="363"/>
      <c r="N40" s="365"/>
      <c r="O40" s="365"/>
      <c r="P40" s="365"/>
      <c r="Q40" s="365"/>
      <c r="R40" s="314"/>
      <c r="S40" s="204"/>
    </row>
    <row r="41" spans="1:22" s="170" customFormat="1" ht="15.6" customHeight="1" x14ac:dyDescent="0.2">
      <c r="A41" s="196"/>
      <c r="B41" s="1143" t="s">
        <v>139</v>
      </c>
      <c r="C41" s="1143"/>
      <c r="D41" s="1143"/>
      <c r="E41" s="1143"/>
      <c r="F41" s="1143"/>
      <c r="G41" s="1143"/>
      <c r="H41" s="1143"/>
      <c r="I41" s="1143"/>
      <c r="J41" s="1143"/>
      <c r="K41" s="1143"/>
      <c r="L41" s="1143"/>
      <c r="M41" s="1143"/>
      <c r="N41" s="1143"/>
      <c r="O41" s="1143"/>
      <c r="P41" s="1143"/>
      <c r="Q41" s="1143"/>
      <c r="R41" s="1143"/>
      <c r="S41" s="198"/>
      <c r="T41" s="206"/>
      <c r="U41" s="206"/>
      <c r="V41" s="196"/>
    </row>
    <row r="42" spans="1:22" ht="13.15" customHeight="1" x14ac:dyDescent="0.2">
      <c r="B42" s="1172" t="s">
        <v>87</v>
      </c>
      <c r="C42" s="1174"/>
      <c r="D42" s="172"/>
      <c r="E42" s="1172"/>
      <c r="F42" s="1172"/>
      <c r="G42" s="1172"/>
      <c r="H42" s="1172"/>
      <c r="I42" s="1172" t="s">
        <v>138</v>
      </c>
      <c r="J42" s="1172"/>
      <c r="K42" s="1172"/>
      <c r="L42" s="1172"/>
      <c r="M42" s="172"/>
      <c r="N42" s="1172" t="s">
        <v>116</v>
      </c>
      <c r="O42" s="1172"/>
      <c r="P42" s="1172"/>
      <c r="Q42" s="1172"/>
      <c r="R42" s="1172"/>
      <c r="S42" s="348"/>
      <c r="T42" s="196"/>
      <c r="U42" s="196"/>
    </row>
    <row r="43" spans="1:22" ht="12" customHeight="1" x14ac:dyDescent="0.2">
      <c r="B43" s="1174"/>
      <c r="C43" s="1174"/>
      <c r="D43" s="360"/>
      <c r="E43" s="1172"/>
      <c r="F43" s="1172"/>
      <c r="G43" s="1172"/>
      <c r="H43" s="1172"/>
      <c r="I43" s="1172"/>
      <c r="J43" s="1172"/>
      <c r="K43" s="1172"/>
      <c r="L43" s="1172"/>
      <c r="M43" s="172"/>
      <c r="N43" s="1172"/>
      <c r="O43" s="1172"/>
      <c r="P43" s="1172"/>
      <c r="Q43" s="1172"/>
      <c r="R43" s="1172"/>
      <c r="S43" s="348"/>
      <c r="T43" s="196"/>
      <c r="U43" s="196"/>
    </row>
    <row r="44" spans="1:22" s="170" customFormat="1" ht="15.6" customHeight="1" x14ac:dyDescent="0.2">
      <c r="A44" s="196"/>
      <c r="B44" s="1143" t="s">
        <v>236</v>
      </c>
      <c r="C44" s="1143"/>
      <c r="D44" s="1143"/>
      <c r="E44" s="1143"/>
      <c r="F44" s="261"/>
      <c r="G44" s="1151" t="s">
        <v>194</v>
      </c>
      <c r="H44" s="1151"/>
      <c r="I44" s="1151"/>
      <c r="J44" s="351"/>
      <c r="K44" s="14"/>
      <c r="L44" s="349"/>
      <c r="M44" s="15"/>
      <c r="N44" s="369"/>
      <c r="O44" s="369"/>
      <c r="P44" s="369"/>
      <c r="Q44" s="369"/>
      <c r="R44" s="314"/>
      <c r="S44" s="198"/>
      <c r="T44" s="206"/>
      <c r="U44" s="206"/>
      <c r="V44" s="196"/>
    </row>
    <row r="45" spans="1:22" s="170" customFormat="1" ht="15.6" customHeight="1" x14ac:dyDescent="0.2">
      <c r="A45" s="196"/>
      <c r="B45" s="1143" t="s">
        <v>237</v>
      </c>
      <c r="C45" s="1143"/>
      <c r="D45" s="1143"/>
      <c r="E45" s="1143"/>
      <c r="F45" s="261"/>
      <c r="G45" s="1151" t="s">
        <v>195</v>
      </c>
      <c r="H45" s="1151"/>
      <c r="I45" s="1151"/>
      <c r="J45" s="352"/>
      <c r="K45" s="14"/>
      <c r="L45" s="350"/>
      <c r="M45" s="15"/>
      <c r="N45" s="1168"/>
      <c r="O45" s="1168"/>
      <c r="P45" s="1168"/>
      <c r="Q45" s="1168"/>
      <c r="R45" s="1168"/>
      <c r="S45" s="198"/>
      <c r="T45" s="206"/>
      <c r="U45" s="206"/>
      <c r="V45" s="196"/>
    </row>
    <row r="46" spans="1:22" s="170" customFormat="1" ht="15.6" customHeight="1" x14ac:dyDescent="0.2">
      <c r="A46" s="196"/>
      <c r="B46" s="407" t="s">
        <v>232</v>
      </c>
      <c r="C46" s="407"/>
      <c r="D46" s="407"/>
      <c r="E46" s="407"/>
      <c r="F46" s="261"/>
      <c r="G46" s="1151" t="s">
        <v>195</v>
      </c>
      <c r="H46" s="1151"/>
      <c r="I46" s="1151"/>
      <c r="J46" s="352"/>
      <c r="K46" s="14"/>
      <c r="L46" s="350"/>
      <c r="M46" s="15"/>
      <c r="N46" s="367"/>
      <c r="O46" s="367"/>
      <c r="P46" s="367"/>
      <c r="Q46" s="367"/>
      <c r="R46" s="367"/>
      <c r="S46" s="198"/>
      <c r="T46" s="206"/>
      <c r="U46" s="206"/>
      <c r="V46" s="196"/>
    </row>
    <row r="47" spans="1:22" s="170" customFormat="1" ht="15.6" customHeight="1" x14ac:dyDescent="0.2">
      <c r="A47" s="196"/>
      <c r="B47" s="1143" t="s">
        <v>229</v>
      </c>
      <c r="C47" s="1143"/>
      <c r="D47" s="1143"/>
      <c r="E47" s="1143"/>
      <c r="F47" s="1143"/>
      <c r="G47" s="1151" t="s">
        <v>11</v>
      </c>
      <c r="H47" s="1151"/>
      <c r="I47" s="1151"/>
      <c r="J47" s="352"/>
      <c r="K47" s="14"/>
      <c r="L47" s="350"/>
      <c r="M47" s="15"/>
      <c r="N47" s="367"/>
      <c r="O47" s="367"/>
      <c r="P47" s="367"/>
      <c r="Q47" s="367"/>
      <c r="R47" s="367"/>
      <c r="S47" s="198"/>
      <c r="T47" s="206"/>
      <c r="U47" s="206"/>
      <c r="V47" s="196"/>
    </row>
    <row r="48" spans="1:22" s="170" customFormat="1" ht="15.6" customHeight="1" x14ac:dyDescent="0.2">
      <c r="A48" s="196"/>
      <c r="B48" s="1143" t="s">
        <v>233</v>
      </c>
      <c r="C48" s="1143"/>
      <c r="D48" s="1143"/>
      <c r="E48" s="1143"/>
      <c r="F48" s="1143"/>
      <c r="G48" s="1151" t="s">
        <v>194</v>
      </c>
      <c r="H48" s="1151"/>
      <c r="I48" s="1151"/>
      <c r="J48" s="352"/>
      <c r="K48" s="14"/>
      <c r="L48" s="350"/>
      <c r="M48" s="15"/>
      <c r="N48" s="367"/>
      <c r="O48" s="367"/>
      <c r="P48" s="367"/>
      <c r="Q48" s="367"/>
      <c r="R48" s="367"/>
      <c r="S48" s="198"/>
      <c r="T48" s="206"/>
      <c r="U48" s="206"/>
      <c r="V48" s="196"/>
    </row>
    <row r="49" spans="1:22" s="170" customFormat="1" ht="15.6" customHeight="1" x14ac:dyDescent="0.2">
      <c r="A49" s="196"/>
      <c r="B49" s="1143" t="s">
        <v>234</v>
      </c>
      <c r="C49" s="1143"/>
      <c r="D49" s="1143"/>
      <c r="E49" s="1143"/>
      <c r="F49" s="1143"/>
      <c r="G49" s="1151" t="s">
        <v>194</v>
      </c>
      <c r="H49" s="1151"/>
      <c r="I49" s="1151"/>
      <c r="J49" s="352"/>
      <c r="K49" s="14"/>
      <c r="L49" s="350"/>
      <c r="M49" s="15"/>
      <c r="N49" s="369"/>
      <c r="O49" s="369"/>
      <c r="P49" s="369"/>
      <c r="Q49" s="369"/>
      <c r="R49" s="314"/>
      <c r="S49" s="198"/>
      <c r="T49" s="206"/>
      <c r="U49" s="206"/>
      <c r="V49" s="196"/>
    </row>
    <row r="50" spans="1:22" s="170" customFormat="1" ht="15.6" customHeight="1" x14ac:dyDescent="0.2">
      <c r="A50" s="196"/>
      <c r="B50" s="1143" t="s">
        <v>230</v>
      </c>
      <c r="C50" s="1143"/>
      <c r="D50" s="1143"/>
      <c r="E50" s="1143"/>
      <c r="F50" s="1143"/>
      <c r="G50" s="1151" t="s">
        <v>194</v>
      </c>
      <c r="H50" s="1151"/>
      <c r="I50" s="1151"/>
      <c r="J50" s="352"/>
      <c r="K50" s="14"/>
      <c r="L50" s="350"/>
      <c r="M50" s="15"/>
      <c r="N50" s="369"/>
      <c r="O50" s="369"/>
      <c r="P50" s="369"/>
      <c r="Q50" s="369"/>
      <c r="R50" s="314"/>
      <c r="S50" s="198"/>
      <c r="T50" s="206"/>
      <c r="U50" s="206"/>
      <c r="V50" s="196"/>
    </row>
    <row r="51" spans="1:22" s="170" customFormat="1" ht="15.6" customHeight="1" x14ac:dyDescent="0.2">
      <c r="A51" s="196"/>
      <c r="B51" s="1143" t="s">
        <v>235</v>
      </c>
      <c r="C51" s="1143"/>
      <c r="D51" s="1143"/>
      <c r="E51" s="1143"/>
      <c r="F51" s="1143"/>
      <c r="G51" s="1151" t="s">
        <v>195</v>
      </c>
      <c r="H51" s="1151"/>
      <c r="I51" s="1151"/>
      <c r="J51" s="352"/>
      <c r="K51" s="14"/>
      <c r="L51" s="350"/>
      <c r="M51" s="15"/>
      <c r="N51" s="369"/>
      <c r="O51" s="369"/>
      <c r="P51" s="369"/>
      <c r="Q51" s="369"/>
      <c r="R51" s="314"/>
      <c r="S51" s="198"/>
      <c r="T51" s="206"/>
      <c r="U51" s="206"/>
      <c r="V51" s="196"/>
    </row>
    <row r="52" spans="1:22" s="170" customFormat="1" ht="15.6" customHeight="1" x14ac:dyDescent="0.2">
      <c r="A52" s="196"/>
      <c r="B52" s="1143" t="s">
        <v>231</v>
      </c>
      <c r="C52" s="1143"/>
      <c r="D52" s="1143"/>
      <c r="E52" s="1143"/>
      <c r="F52" s="1143"/>
      <c r="G52" s="1151" t="s">
        <v>195</v>
      </c>
      <c r="H52" s="1151"/>
      <c r="I52" s="1151"/>
      <c r="J52" s="352"/>
      <c r="K52" s="14"/>
      <c r="L52" s="350"/>
      <c r="M52" s="15"/>
      <c r="N52" s="369"/>
      <c r="O52" s="369"/>
      <c r="P52" s="1146" t="s">
        <v>265</v>
      </c>
      <c r="Q52" s="369"/>
      <c r="R52" s="314"/>
      <c r="S52" s="198"/>
      <c r="T52" s="206"/>
      <c r="U52" s="206"/>
      <c r="V52" s="196"/>
    </row>
    <row r="53" spans="1:22" s="170" customFormat="1" ht="15.6" customHeight="1" x14ac:dyDescent="0.2">
      <c r="A53" s="196"/>
      <c r="B53" s="8" t="s">
        <v>115</v>
      </c>
      <c r="C53" s="262"/>
      <c r="D53" s="262"/>
      <c r="E53" s="262"/>
      <c r="F53" s="262"/>
      <c r="G53" s="1151" t="s">
        <v>11</v>
      </c>
      <c r="H53" s="1151"/>
      <c r="I53" s="1151"/>
      <c r="J53" s="352"/>
      <c r="K53" s="14"/>
      <c r="L53" s="350"/>
      <c r="M53" s="15"/>
      <c r="N53" s="369"/>
      <c r="O53" s="369"/>
      <c r="P53" s="1146"/>
      <c r="Q53" s="369"/>
      <c r="R53" s="314"/>
      <c r="S53" s="198"/>
      <c r="T53" s="206"/>
      <c r="U53" s="206"/>
      <c r="V53" s="196"/>
    </row>
    <row r="54" spans="1:22" s="170" customFormat="1" ht="15.6" customHeight="1" x14ac:dyDescent="0.2">
      <c r="A54" s="196"/>
      <c r="B54" s="1064" t="s">
        <v>118</v>
      </c>
      <c r="C54" s="1064"/>
      <c r="D54" s="1064"/>
      <c r="E54" s="1064"/>
      <c r="F54" s="1064"/>
      <c r="G54" s="1151" t="s">
        <v>12</v>
      </c>
      <c r="H54" s="1151"/>
      <c r="I54" s="1151"/>
      <c r="J54" s="353" t="str">
        <f>IF(SUM(J44:J53)=0,"",SUM(J44:J53))</f>
        <v/>
      </c>
      <c r="K54" s="14"/>
      <c r="L54" s="319" t="str">
        <f>IF(SUM(L44:L53)=0,"",SUM(L44:L53))</f>
        <v/>
      </c>
      <c r="M54" s="15"/>
      <c r="N54" s="369"/>
      <c r="O54" s="369"/>
      <c r="P54" s="1146"/>
      <c r="Q54" s="369"/>
      <c r="R54" s="314"/>
      <c r="S54" s="198"/>
      <c r="T54" s="206"/>
      <c r="U54" s="206"/>
      <c r="V54" s="196"/>
    </row>
    <row r="55" spans="1:22" s="170" customFormat="1" ht="15.6" customHeight="1" x14ac:dyDescent="0.2">
      <c r="A55" s="196"/>
      <c r="B55" s="1064" t="s">
        <v>88</v>
      </c>
      <c r="C55" s="1064"/>
      <c r="D55" s="1064"/>
      <c r="E55" s="1064"/>
      <c r="F55" s="1064"/>
      <c r="G55" s="1151" t="s">
        <v>13</v>
      </c>
      <c r="H55" s="1151"/>
      <c r="I55" s="1151"/>
      <c r="J55" s="320"/>
      <c r="K55" s="14"/>
      <c r="L55" s="320"/>
      <c r="M55" s="15"/>
      <c r="N55" s="345"/>
      <c r="O55" s="345"/>
      <c r="P55" s="1146"/>
      <c r="Q55" s="365"/>
      <c r="R55" s="345"/>
      <c r="S55" s="198"/>
      <c r="T55" s="206"/>
      <c r="U55" s="206"/>
      <c r="V55" s="196"/>
    </row>
    <row r="56" spans="1:22" s="170" customFormat="1" ht="15.6" customHeight="1" x14ac:dyDescent="0.2">
      <c r="A56" s="196"/>
      <c r="B56" s="1064" t="s">
        <v>25</v>
      </c>
      <c r="C56" s="1064"/>
      <c r="D56" s="1064"/>
      <c r="E56" s="1064"/>
      <c r="F56" s="1064"/>
      <c r="G56" s="1151" t="s">
        <v>12</v>
      </c>
      <c r="H56" s="1151"/>
      <c r="I56" s="1151"/>
      <c r="J56" s="354" t="str">
        <f>IF(J54="","",J54*J55)</f>
        <v/>
      </c>
      <c r="K56" s="370"/>
      <c r="L56" s="321" t="str">
        <f>IF(L54="","",L54*L55)</f>
        <v/>
      </c>
      <c r="M56" s="15"/>
      <c r="N56" s="11"/>
      <c r="O56" s="11"/>
      <c r="P56" s="1146"/>
      <c r="Q56" s="365"/>
      <c r="R56" s="271"/>
      <c r="S56" s="198"/>
      <c r="T56" s="206"/>
      <c r="U56" s="206"/>
      <c r="V56" s="196"/>
    </row>
    <row r="57" spans="1:22" s="170" customFormat="1" ht="15.6" customHeight="1" x14ac:dyDescent="0.2">
      <c r="A57" s="196"/>
      <c r="B57" s="1167" t="s">
        <v>120</v>
      </c>
      <c r="C57" s="1167"/>
      <c r="D57" s="1167"/>
      <c r="E57" s="1167"/>
      <c r="F57" s="1167"/>
      <c r="G57" s="1151" t="s">
        <v>10</v>
      </c>
      <c r="H57" s="1151"/>
      <c r="I57" s="1151"/>
      <c r="J57" s="355"/>
      <c r="K57" s="370"/>
      <c r="L57" s="350"/>
      <c r="M57" s="15"/>
      <c r="N57" s="21" t="s">
        <v>109</v>
      </c>
      <c r="O57" s="21"/>
      <c r="P57" s="1146"/>
      <c r="Q57" s="365"/>
      <c r="R57" s="21" t="s">
        <v>111</v>
      </c>
      <c r="S57" s="198"/>
      <c r="T57" s="206"/>
      <c r="U57" s="206"/>
      <c r="V57" s="196"/>
    </row>
    <row r="58" spans="1:22" s="170" customFormat="1" ht="15.6" customHeight="1" thickBot="1" x14ac:dyDescent="0.25">
      <c r="A58" s="196"/>
      <c r="B58" s="262"/>
      <c r="C58" s="1169" t="s">
        <v>118</v>
      </c>
      <c r="D58" s="1169"/>
      <c r="E58" s="1169"/>
      <c r="F58" s="1169"/>
      <c r="G58" s="1151" t="s">
        <v>12</v>
      </c>
      <c r="H58" s="1151"/>
      <c r="I58" s="1151"/>
      <c r="J58" s="356" t="str">
        <f>IF(J56="","",J56+J57)</f>
        <v/>
      </c>
      <c r="K58" s="370"/>
      <c r="L58" s="358" t="str">
        <f>IF(L56="","",L56+L57)</f>
        <v/>
      </c>
      <c r="M58" s="15"/>
      <c r="N58" s="11" t="s">
        <v>110</v>
      </c>
      <c r="O58" s="11"/>
      <c r="P58" s="1147"/>
      <c r="Q58" s="365"/>
      <c r="R58" s="271" t="s">
        <v>68</v>
      </c>
      <c r="S58" s="198"/>
      <c r="T58" s="206"/>
      <c r="U58" s="206"/>
      <c r="V58" s="196"/>
    </row>
    <row r="59" spans="1:22" s="170" customFormat="1" ht="15.6" customHeight="1" thickBot="1" x14ac:dyDescent="0.3">
      <c r="A59" s="196"/>
      <c r="B59" s="1064" t="s">
        <v>1</v>
      </c>
      <c r="C59" s="1064"/>
      <c r="D59" s="1064"/>
      <c r="E59" s="1064"/>
      <c r="F59" s="1064"/>
      <c r="G59" s="1064"/>
      <c r="H59" s="1064"/>
      <c r="I59" s="262"/>
      <c r="J59" s="357" t="str">
        <f>IF(J55="","",IF(AND(J55&lt;100%,J58&lt;0),SUM(J40,J58),IF(J55&lt;100%,SUM(J40),IF(J55=100%,SUM(J58,J40)))))</f>
        <v/>
      </c>
      <c r="K59" s="14"/>
      <c r="L59" s="258" t="str">
        <f>IF(L55="","",IF(AND(L55&lt;100%,L58&lt;0),SUM(L40,L58),IF(L55&lt;100%,SUM(L40),IF(L55=100%,SUM(L58,L40)))))</f>
        <v/>
      </c>
      <c r="M59" s="15"/>
      <c r="N59" s="361" t="str">
        <f>IF(AND(L59="",J59=""),"",IF(J59="","",IF(J59&lt;L59,12,IF(L59="",12,24))))</f>
        <v/>
      </c>
      <c r="O59" s="365"/>
      <c r="P59" s="563"/>
      <c r="Q59" s="369"/>
      <c r="R59" s="611" t="str">
        <f>IF(N59="","",IF(P59="X","",IF(N59=12,J59/12,(J59+L59)/24)))</f>
        <v/>
      </c>
      <c r="S59" s="198"/>
      <c r="T59" s="206"/>
      <c r="U59" s="206"/>
      <c r="V59" s="196"/>
    </row>
    <row r="60" spans="1:22" s="170" customFormat="1" ht="15.6" customHeight="1" thickTop="1" x14ac:dyDescent="0.2">
      <c r="A60" s="196"/>
      <c r="B60" s="366"/>
      <c r="C60" s="262"/>
      <c r="D60" s="262"/>
      <c r="E60" s="262"/>
      <c r="F60" s="262"/>
      <c r="G60" s="262"/>
      <c r="H60" s="262"/>
      <c r="I60" s="262"/>
      <c r="J60" s="1159" t="s">
        <v>92</v>
      </c>
      <c r="K60" s="1159"/>
      <c r="L60" s="1159"/>
      <c r="M60" s="1159"/>
      <c r="N60" s="1159"/>
      <c r="O60" s="1159"/>
      <c r="P60" s="1159"/>
      <c r="Q60" s="1159"/>
      <c r="R60" s="1159"/>
      <c r="S60" s="198"/>
      <c r="T60" s="206"/>
      <c r="U60" s="206"/>
      <c r="V60" s="196"/>
    </row>
    <row r="61" spans="1:22" s="170" customFormat="1" ht="4.1500000000000004" customHeight="1" x14ac:dyDescent="0.25">
      <c r="A61" s="196"/>
      <c r="B61" s="535"/>
      <c r="C61" s="547"/>
      <c r="D61" s="547"/>
      <c r="E61" s="547"/>
      <c r="F61" s="547"/>
      <c r="G61" s="547"/>
      <c r="H61" s="547"/>
      <c r="I61" s="547"/>
      <c r="J61" s="547"/>
      <c r="K61" s="547"/>
      <c r="L61" s="547"/>
      <c r="M61" s="548"/>
      <c r="N61" s="401"/>
      <c r="O61" s="401"/>
      <c r="P61" s="401"/>
      <c r="Q61" s="401"/>
      <c r="R61" s="545"/>
      <c r="S61" s="198"/>
      <c r="T61" s="206"/>
      <c r="U61" s="206"/>
      <c r="V61" s="196"/>
    </row>
    <row r="62" spans="1:22" s="170" customFormat="1" ht="16.899999999999999" customHeight="1" x14ac:dyDescent="0.25">
      <c r="A62" s="196"/>
      <c r="B62" s="5" t="s">
        <v>34</v>
      </c>
      <c r="C62" s="1064" t="s">
        <v>74</v>
      </c>
      <c r="D62" s="1064"/>
      <c r="E62" s="1064"/>
      <c r="F62" s="1064"/>
      <c r="G62" s="1064"/>
      <c r="H62" s="1064"/>
      <c r="I62" s="1064"/>
      <c r="J62" s="347"/>
      <c r="K62" s="372"/>
      <c r="L62" s="347"/>
      <c r="M62" s="180"/>
      <c r="N62" s="181"/>
      <c r="O62" s="181"/>
      <c r="P62" s="181"/>
      <c r="Q62" s="181"/>
      <c r="R62" s="331"/>
      <c r="S62" s="198"/>
      <c r="T62" s="206"/>
      <c r="U62" s="206"/>
      <c r="V62" s="196"/>
    </row>
    <row r="63" spans="1:22" s="170" customFormat="1" ht="16.899999999999999" customHeight="1" x14ac:dyDescent="0.2">
      <c r="A63" s="196"/>
      <c r="B63" s="1065"/>
      <c r="C63" s="1065"/>
      <c r="D63" s="1065"/>
      <c r="E63" s="1065"/>
      <c r="F63" s="1065"/>
      <c r="G63" s="1065"/>
      <c r="H63" s="1065"/>
      <c r="I63" s="1065"/>
      <c r="J63" s="1065"/>
      <c r="K63" s="1065"/>
      <c r="L63" s="1065"/>
      <c r="M63" s="1065"/>
      <c r="N63" s="1065"/>
      <c r="O63" s="1065"/>
      <c r="P63" s="1065"/>
      <c r="Q63" s="1065"/>
      <c r="R63" s="1065"/>
      <c r="S63" s="198"/>
      <c r="T63" s="206"/>
      <c r="U63" s="206"/>
      <c r="V63" s="196"/>
    </row>
    <row r="64" spans="1:22" s="170" customFormat="1" ht="52.9" customHeight="1" x14ac:dyDescent="0.2">
      <c r="A64" s="196"/>
      <c r="B64" s="1065"/>
      <c r="C64" s="1065"/>
      <c r="D64" s="1065"/>
      <c r="E64" s="1065"/>
      <c r="F64" s="1065"/>
      <c r="G64" s="1065"/>
      <c r="H64" s="1065"/>
      <c r="I64" s="1065"/>
      <c r="J64" s="1065"/>
      <c r="K64" s="1065"/>
      <c r="L64" s="1065"/>
      <c r="M64" s="1065"/>
      <c r="N64" s="1065"/>
      <c r="O64" s="1065"/>
      <c r="P64" s="1065"/>
      <c r="Q64" s="1065"/>
      <c r="R64" s="1065"/>
      <c r="S64" s="198"/>
      <c r="T64" s="206"/>
      <c r="U64" s="206"/>
      <c r="V64" s="196"/>
    </row>
    <row r="65" spans="2:21" s="196" customFormat="1" x14ac:dyDescent="0.25">
      <c r="B65" s="195"/>
      <c r="C65" s="195"/>
      <c r="D65" s="195"/>
      <c r="E65" s="195"/>
      <c r="F65" s="195"/>
      <c r="G65" s="195"/>
      <c r="H65" s="195"/>
      <c r="I65" s="195"/>
      <c r="R65" s="197"/>
      <c r="S65" s="198"/>
      <c r="T65" s="206"/>
      <c r="U65" s="206"/>
    </row>
    <row r="66" spans="2:21" s="196" customFormat="1" x14ac:dyDescent="0.25">
      <c r="B66" s="195"/>
      <c r="C66" s="195"/>
      <c r="D66" s="195"/>
      <c r="E66" s="195"/>
      <c r="F66" s="195"/>
      <c r="G66" s="195"/>
      <c r="H66" s="195"/>
      <c r="I66" s="195"/>
      <c r="R66" s="197"/>
      <c r="S66" s="198"/>
      <c r="T66" s="206"/>
      <c r="U66" s="206"/>
    </row>
    <row r="67" spans="2:21" s="196" customFormat="1" x14ac:dyDescent="0.25">
      <c r="B67" s="195"/>
      <c r="C67" s="195"/>
      <c r="D67" s="195"/>
      <c r="E67" s="195"/>
      <c r="F67" s="195"/>
      <c r="G67" s="195"/>
      <c r="H67" s="195"/>
      <c r="I67" s="195"/>
      <c r="R67" s="197"/>
      <c r="S67" s="198"/>
      <c r="T67" s="206"/>
      <c r="U67" s="206"/>
    </row>
    <row r="68" spans="2:21" s="196" customFormat="1" x14ac:dyDescent="0.25">
      <c r="B68" s="195"/>
      <c r="C68" s="195"/>
      <c r="D68" s="195"/>
      <c r="E68" s="195"/>
      <c r="F68" s="195"/>
      <c r="G68" s="195"/>
      <c r="H68" s="195"/>
      <c r="I68" s="195"/>
      <c r="R68" s="197"/>
      <c r="S68" s="198"/>
      <c r="T68" s="206"/>
      <c r="U68" s="206"/>
    </row>
    <row r="69" spans="2:21" s="196" customFormat="1" x14ac:dyDescent="0.25">
      <c r="B69" s="195"/>
      <c r="C69" s="195"/>
      <c r="D69" s="195"/>
      <c r="E69" s="195"/>
      <c r="F69" s="195"/>
      <c r="G69" s="195"/>
      <c r="H69" s="195"/>
      <c r="I69" s="195"/>
      <c r="R69" s="197"/>
      <c r="S69" s="198"/>
      <c r="T69" s="206"/>
      <c r="U69" s="206"/>
    </row>
    <row r="70" spans="2:21" s="196" customFormat="1" x14ac:dyDescent="0.25">
      <c r="B70" s="195"/>
      <c r="C70" s="195"/>
      <c r="D70" s="195"/>
      <c r="E70" s="195"/>
      <c r="F70" s="195"/>
      <c r="G70" s="195"/>
      <c r="H70" s="195"/>
      <c r="I70" s="195"/>
      <c r="R70" s="197"/>
      <c r="S70" s="198"/>
      <c r="T70" s="206"/>
      <c r="U70" s="206"/>
    </row>
    <row r="71" spans="2:21" s="196" customFormat="1" x14ac:dyDescent="0.25">
      <c r="B71" s="195"/>
      <c r="C71" s="195"/>
      <c r="D71" s="195"/>
      <c r="E71" s="195"/>
      <c r="F71" s="195"/>
      <c r="G71" s="195"/>
      <c r="H71" s="195"/>
      <c r="I71" s="195"/>
      <c r="R71" s="197"/>
      <c r="S71" s="198"/>
      <c r="T71" s="206"/>
      <c r="U71" s="206"/>
    </row>
    <row r="72" spans="2:21" s="196" customFormat="1" x14ac:dyDescent="0.25">
      <c r="B72" s="195"/>
      <c r="C72" s="195"/>
      <c r="D72" s="195"/>
      <c r="E72" s="195"/>
      <c r="F72" s="195"/>
      <c r="G72" s="195"/>
      <c r="H72" s="195"/>
      <c r="I72" s="195"/>
      <c r="R72" s="197"/>
      <c r="S72" s="198"/>
      <c r="T72" s="206"/>
      <c r="U72" s="206"/>
    </row>
    <row r="73" spans="2:21" s="518" customFormat="1" x14ac:dyDescent="0.25">
      <c r="B73" s="332"/>
      <c r="C73" s="332"/>
      <c r="D73" s="332"/>
      <c r="E73" s="332"/>
      <c r="F73" s="332"/>
      <c r="G73" s="332"/>
      <c r="H73" s="332"/>
      <c r="I73" s="332"/>
      <c r="R73" s="571"/>
      <c r="S73" s="207"/>
    </row>
    <row r="74" spans="2:21" s="518" customFormat="1" x14ac:dyDescent="0.25">
      <c r="B74" s="332">
        <f>C8</f>
        <v>0</v>
      </c>
      <c r="C74" s="332">
        <f>C9</f>
        <v>0</v>
      </c>
      <c r="D74" s="572" t="str">
        <f>L30</f>
        <v/>
      </c>
      <c r="E74" s="332"/>
      <c r="F74" s="497" t="str">
        <f>R30</f>
        <v/>
      </c>
      <c r="G74" s="332"/>
      <c r="H74" s="332"/>
      <c r="I74" s="332"/>
      <c r="J74" s="573" t="str">
        <f>J29</f>
        <v/>
      </c>
      <c r="K74" s="574" t="str">
        <f>L30</f>
        <v/>
      </c>
      <c r="R74" s="571"/>
      <c r="S74" s="207"/>
    </row>
    <row r="75" spans="2:21" s="518" customFormat="1" x14ac:dyDescent="0.25">
      <c r="B75" s="332">
        <f>C37</f>
        <v>0</v>
      </c>
      <c r="C75" s="332">
        <f>C38</f>
        <v>0</v>
      </c>
      <c r="D75" s="572" t="str">
        <f>L59</f>
        <v/>
      </c>
      <c r="E75" s="332"/>
      <c r="F75" s="497" t="str">
        <f>R59</f>
        <v/>
      </c>
      <c r="G75" s="332"/>
      <c r="H75" s="332"/>
      <c r="I75" s="332"/>
      <c r="J75" s="573" t="str">
        <f>J59</f>
        <v/>
      </c>
      <c r="K75" s="574" t="str">
        <f>L59</f>
        <v/>
      </c>
      <c r="R75" s="571"/>
      <c r="S75" s="207"/>
    </row>
    <row r="76" spans="2:21" s="518" customFormat="1" x14ac:dyDescent="0.25">
      <c r="B76" s="332"/>
      <c r="C76" s="332"/>
      <c r="D76" s="332"/>
      <c r="E76" s="332"/>
      <c r="F76" s="332"/>
      <c r="G76" s="332"/>
      <c r="H76" s="332"/>
      <c r="I76" s="332"/>
      <c r="R76" s="571"/>
      <c r="S76" s="207"/>
    </row>
    <row r="77" spans="2:21" s="518" customFormat="1" x14ac:dyDescent="0.25">
      <c r="B77" s="332"/>
      <c r="C77" s="332"/>
      <c r="D77" s="332"/>
      <c r="E77" s="332"/>
      <c r="F77" s="332"/>
      <c r="G77" s="332"/>
      <c r="H77" s="332"/>
      <c r="I77" s="332"/>
      <c r="R77" s="571"/>
      <c r="S77" s="207"/>
    </row>
  </sheetData>
  <sheetProtection selectLockedCells="1"/>
  <protectedRanges>
    <protectedRange sqref="J9" name="Range1_1"/>
    <protectedRange sqref="J38" name="Range1_1_1"/>
  </protectedRanges>
  <dataConsolidate/>
  <mergeCells count="97">
    <mergeCell ref="G49:I49"/>
    <mergeCell ref="B50:F50"/>
    <mergeCell ref="B21:F21"/>
    <mergeCell ref="B22:F22"/>
    <mergeCell ref="B34:R35"/>
    <mergeCell ref="G29:I29"/>
    <mergeCell ref="B26:F26"/>
    <mergeCell ref="G28:I28"/>
    <mergeCell ref="G50:I50"/>
    <mergeCell ref="B44:E44"/>
    <mergeCell ref="G44:I44"/>
    <mergeCell ref="B45:E45"/>
    <mergeCell ref="G45:I45"/>
    <mergeCell ref="N45:R45"/>
    <mergeCell ref="C37:K37"/>
    <mergeCell ref="C38:G38"/>
    <mergeCell ref="B55:F55"/>
    <mergeCell ref="G55:I55"/>
    <mergeCell ref="B25:F25"/>
    <mergeCell ref="G25:I25"/>
    <mergeCell ref="B48:F48"/>
    <mergeCell ref="G48:I48"/>
    <mergeCell ref="B49:F49"/>
    <mergeCell ref="B51:F51"/>
    <mergeCell ref="G51:I51"/>
    <mergeCell ref="B52:F52"/>
    <mergeCell ref="G52:I52"/>
    <mergeCell ref="B41:R41"/>
    <mergeCell ref="B42:C43"/>
    <mergeCell ref="E42:H43"/>
    <mergeCell ref="I42:L43"/>
    <mergeCell ref="N42:R43"/>
    <mergeCell ref="P3:R3"/>
    <mergeCell ref="P2:R2"/>
    <mergeCell ref="E13:H14"/>
    <mergeCell ref="I13:L14"/>
    <mergeCell ref="N13:R14"/>
    <mergeCell ref="B6:R6"/>
    <mergeCell ref="B12:R12"/>
    <mergeCell ref="B13:C14"/>
    <mergeCell ref="L1:M1"/>
    <mergeCell ref="J1:K1"/>
    <mergeCell ref="L2:M2"/>
    <mergeCell ref="G16:I16"/>
    <mergeCell ref="G24:I24"/>
    <mergeCell ref="J2:K2"/>
    <mergeCell ref="L3:M3"/>
    <mergeCell ref="J3:K3"/>
    <mergeCell ref="G11:I11"/>
    <mergeCell ref="B16:E16"/>
    <mergeCell ref="B20:F20"/>
    <mergeCell ref="C33:I33"/>
    <mergeCell ref="G20:I20"/>
    <mergeCell ref="G21:I21"/>
    <mergeCell ref="G18:I18"/>
    <mergeCell ref="G19:I19"/>
    <mergeCell ref="G22:I22"/>
    <mergeCell ref="G17:I17"/>
    <mergeCell ref="G26:I26"/>
    <mergeCell ref="B23:F23"/>
    <mergeCell ref="G23:I23"/>
    <mergeCell ref="C29:F29"/>
    <mergeCell ref="B27:F27"/>
    <mergeCell ref="B19:F19"/>
    <mergeCell ref="B18:F18"/>
    <mergeCell ref="C9:G9"/>
    <mergeCell ref="B11:F11"/>
    <mergeCell ref="B63:R64"/>
    <mergeCell ref="B57:F57"/>
    <mergeCell ref="G57:I57"/>
    <mergeCell ref="C58:F58"/>
    <mergeCell ref="G58:I58"/>
    <mergeCell ref="B59:H59"/>
    <mergeCell ref="J60:R60"/>
    <mergeCell ref="P52:P58"/>
    <mergeCell ref="C62:I62"/>
    <mergeCell ref="B56:F56"/>
    <mergeCell ref="G56:I56"/>
    <mergeCell ref="G53:I53"/>
    <mergeCell ref="B54:F54"/>
    <mergeCell ref="G54:I54"/>
    <mergeCell ref="B15:E15"/>
    <mergeCell ref="P1:R1"/>
    <mergeCell ref="G46:I46"/>
    <mergeCell ref="B47:F47"/>
    <mergeCell ref="G47:I47"/>
    <mergeCell ref="P23:P29"/>
    <mergeCell ref="B1:I3"/>
    <mergeCell ref="B40:F40"/>
    <mergeCell ref="G40:I40"/>
    <mergeCell ref="G27:I27"/>
    <mergeCell ref="B30:H30"/>
    <mergeCell ref="J31:R31"/>
    <mergeCell ref="B28:F28"/>
    <mergeCell ref="N16:R16"/>
    <mergeCell ref="G15:I15"/>
    <mergeCell ref="C8:K8"/>
  </mergeCells>
  <conditionalFormatting sqref="C8 C9:G9 J11 L11 J15:J24 L15:L24 J28 L28 B34 C37 C38:G38 J40 L40 J44:J53 L44:L53 J57 L57 B63">
    <cfRule type="cellIs" dxfId="9" priority="24" stopIfTrue="1" operator="equal">
      <formula>0</formula>
    </cfRule>
  </conditionalFormatting>
  <conditionalFormatting sqref="J26 L26 J55 L55">
    <cfRule type="cellIs" dxfId="8" priority="22" stopIfTrue="1" operator="equal">
      <formula>0</formula>
    </cfRule>
  </conditionalFormatting>
  <conditionalFormatting sqref="J33 L33 J62 L62">
    <cfRule type="cellIs" dxfId="7" priority="23" stopIfTrue="1" operator="equal">
      <formula>0</formula>
    </cfRule>
  </conditionalFormatting>
  <dataValidations count="5">
    <dataValidation type="whole" allowBlank="1" showInputMessage="1" showErrorMessage="1" errorTitle="Negative number" error="Can not put a negative number into worksheet" sqref="K33 M61:M62 K62 J36:M36 M32:M33" xr:uid="{00000000-0002-0000-2000-000000000000}">
      <formula1>0</formula1>
      <formula2>999999999999</formula2>
    </dataValidation>
    <dataValidation allowBlank="1" showInputMessage="1" showErrorMessage="1" errorTitle="Negative number" error="Can not put a negative number into worksheet" sqref="J33 J49:J50 L49:L50 J53 L53 L62 J62 J20:J21 L20:L21 J24 L24 L33" xr:uid="{00000000-0002-0000-2000-000001000000}"/>
    <dataValidation type="whole" allowBlank="1" showInputMessage="1" showErrorMessage="1" error="Can not put a positive number into this cell" sqref="J22:J23 L51:L52 J57 L57 J45:J46 L45:L46 J51:J52 L22:L23 J28 L28 J16:J17 L16:L17" xr:uid="{00000000-0002-0000-2000-000002000000}">
      <formula1>-5.05555555555555E+21</formula1>
      <formula2>0</formula2>
    </dataValidation>
    <dataValidation allowBlank="1" showInputMessage="1" showErrorMessage="1" error="Can not put a positive number into this cell" sqref="L18:L19 J47:J48 L47:L48 J18:J19" xr:uid="{00000000-0002-0000-2000-000003000000}"/>
    <dataValidation type="whole" allowBlank="1" showInputMessage="1" showErrorMessage="1" error="Can not be a negative number" sqref="J15 L44 J44 L15" xr:uid="{00000000-0002-0000-2000-000004000000}">
      <formula1>0</formula1>
      <formula2>88888888888888800000</formula2>
    </dataValidation>
  </dataValidations>
  <printOptions horizontalCentered="1"/>
  <pageMargins left="0" right="0" top="0.5" bottom="0" header="0" footer="0"/>
  <pageSetup scale="76"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locked="0" defaultSize="0" autoFill="0" autoLine="0" autoPict="0" altText="">
                <anchor moveWithCells="1">
                  <from>
                    <xdr:col>1</xdr:col>
                    <xdr:colOff>0</xdr:colOff>
                    <xdr:row>12</xdr:row>
                    <xdr:rowOff>0</xdr:rowOff>
                  </from>
                  <to>
                    <xdr:col>1</xdr:col>
                    <xdr:colOff>247650</xdr:colOff>
                    <xdr:row>13</xdr:row>
                    <xdr:rowOff>57150</xdr:rowOff>
                  </to>
                </anchor>
              </controlPr>
            </control>
          </mc:Choice>
        </mc:AlternateContent>
        <mc:AlternateContent xmlns:mc="http://schemas.openxmlformats.org/markup-compatibility/2006">
          <mc:Choice Requires="x14">
            <control shapeId="84994" r:id="rId5" name="Check Box 2">
              <controlPr locked="0" defaultSize="0" autoFill="0" autoLine="0" autoPict="0" altText="">
                <anchor moveWithCells="1">
                  <from>
                    <xdr:col>8</xdr:col>
                    <xdr:colOff>0</xdr:colOff>
                    <xdr:row>12</xdr:row>
                    <xdr:rowOff>0</xdr:rowOff>
                  </from>
                  <to>
                    <xdr:col>9</xdr:col>
                    <xdr:colOff>57150</xdr:colOff>
                    <xdr:row>13</xdr:row>
                    <xdr:rowOff>57150</xdr:rowOff>
                  </to>
                </anchor>
              </controlPr>
            </control>
          </mc:Choice>
        </mc:AlternateContent>
        <mc:AlternateContent xmlns:mc="http://schemas.openxmlformats.org/markup-compatibility/2006">
          <mc:Choice Requires="x14">
            <control shapeId="84995" r:id="rId6" name="Check Box 3">
              <controlPr locked="0" defaultSize="0" autoFill="0" autoLine="0" autoPict="0" altText="">
                <anchor moveWithCells="1">
                  <from>
                    <xdr:col>13</xdr:col>
                    <xdr:colOff>0</xdr:colOff>
                    <xdr:row>12</xdr:row>
                    <xdr:rowOff>0</xdr:rowOff>
                  </from>
                  <to>
                    <xdr:col>13</xdr:col>
                    <xdr:colOff>247650</xdr:colOff>
                    <xdr:row>13</xdr:row>
                    <xdr:rowOff>57150</xdr:rowOff>
                  </to>
                </anchor>
              </controlPr>
            </control>
          </mc:Choice>
        </mc:AlternateContent>
        <mc:AlternateContent xmlns:mc="http://schemas.openxmlformats.org/markup-compatibility/2006">
          <mc:Choice Requires="x14">
            <control shapeId="85024" r:id="rId7" name="Check Box 32">
              <controlPr locked="0" defaultSize="0" autoFill="0" autoLine="0" autoPict="0" altText="">
                <anchor moveWithCells="1">
                  <from>
                    <xdr:col>1</xdr:col>
                    <xdr:colOff>0</xdr:colOff>
                    <xdr:row>41</xdr:row>
                    <xdr:rowOff>0</xdr:rowOff>
                  </from>
                  <to>
                    <xdr:col>1</xdr:col>
                    <xdr:colOff>247650</xdr:colOff>
                    <xdr:row>42</xdr:row>
                    <xdr:rowOff>57150</xdr:rowOff>
                  </to>
                </anchor>
              </controlPr>
            </control>
          </mc:Choice>
        </mc:AlternateContent>
        <mc:AlternateContent xmlns:mc="http://schemas.openxmlformats.org/markup-compatibility/2006">
          <mc:Choice Requires="x14">
            <control shapeId="85025" r:id="rId8" name="Check Box 33">
              <controlPr locked="0" defaultSize="0" autoFill="0" autoLine="0" autoPict="0" altText="">
                <anchor moveWithCells="1">
                  <from>
                    <xdr:col>8</xdr:col>
                    <xdr:colOff>0</xdr:colOff>
                    <xdr:row>41</xdr:row>
                    <xdr:rowOff>0</xdr:rowOff>
                  </from>
                  <to>
                    <xdr:col>9</xdr:col>
                    <xdr:colOff>57150</xdr:colOff>
                    <xdr:row>42</xdr:row>
                    <xdr:rowOff>57150</xdr:rowOff>
                  </to>
                </anchor>
              </controlPr>
            </control>
          </mc:Choice>
        </mc:AlternateContent>
        <mc:AlternateContent xmlns:mc="http://schemas.openxmlformats.org/markup-compatibility/2006">
          <mc:Choice Requires="x14">
            <control shapeId="85026" r:id="rId9" name="Check Box 34">
              <controlPr locked="0" defaultSize="0" autoFill="0" autoLine="0" autoPict="0" altText="">
                <anchor moveWithCells="1">
                  <from>
                    <xdr:col>13</xdr:col>
                    <xdr:colOff>0</xdr:colOff>
                    <xdr:row>41</xdr:row>
                    <xdr:rowOff>0</xdr:rowOff>
                  </from>
                  <to>
                    <xdr:col>13</xdr:col>
                    <xdr:colOff>247650</xdr:colOff>
                    <xdr:row>42</xdr:row>
                    <xdr:rowOff>57150</xdr:rowOff>
                  </to>
                </anchor>
              </controlPr>
            </control>
          </mc:Choice>
        </mc:AlternateContent>
        <mc:AlternateContent xmlns:mc="http://schemas.openxmlformats.org/markup-compatibility/2006">
          <mc:Choice Requires="x14">
            <control shapeId="85027" r:id="rId10" name="Button 35">
              <controlPr defaultSize="0" print="0" autoFill="0" autoPict="0" macro="[0]!corp">
                <anchor moveWithCells="1" sizeWithCells="1">
                  <from>
                    <xdr:col>17</xdr:col>
                    <xdr:colOff>66675</xdr:colOff>
                    <xdr:row>7</xdr:row>
                    <xdr:rowOff>28575</xdr:rowOff>
                  </from>
                  <to>
                    <xdr:col>17</xdr:col>
                    <xdr:colOff>1019175</xdr:colOff>
                    <xdr:row>8</xdr:row>
                    <xdr:rowOff>28575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Z119"/>
  <sheetViews>
    <sheetView showGridLines="0" zoomScale="65" zoomScaleNormal="65" workbookViewId="0">
      <selection activeCell="B1" sqref="B1:G3"/>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5.2851562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4.8554687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105" t="s">
        <v>16</v>
      </c>
      <c r="C1" s="1105"/>
      <c r="D1" s="1105"/>
      <c r="E1" s="1105"/>
      <c r="F1" s="1105"/>
      <c r="G1" s="1105"/>
      <c r="H1" s="1104" t="s">
        <v>105</v>
      </c>
      <c r="I1" s="1104"/>
      <c r="J1" s="1104"/>
      <c r="K1" s="1104"/>
      <c r="L1" s="1109" t="str">
        <f>IF(Input!C1=0,"",Input!C1)</f>
        <v/>
      </c>
      <c r="M1" s="1109"/>
      <c r="N1" s="1109"/>
      <c r="O1" s="1104" t="s">
        <v>37</v>
      </c>
      <c r="P1" s="1104"/>
      <c r="Q1" s="1106" t="str">
        <f>IF(Input!I5=0,"",Input!I5)</f>
        <v/>
      </c>
      <c r="R1" s="1106"/>
      <c r="S1" s="1106"/>
      <c r="T1" s="227"/>
      <c r="U1" s="227"/>
      <c r="V1" s="228"/>
      <c r="W1" s="228"/>
      <c r="X1" s="228"/>
      <c r="Y1" s="228"/>
    </row>
    <row r="2" spans="2:26" ht="24" customHeight="1" x14ac:dyDescent="0.25">
      <c r="B2" s="1105"/>
      <c r="C2" s="1105"/>
      <c r="D2" s="1105"/>
      <c r="E2" s="1105"/>
      <c r="F2" s="1105"/>
      <c r="G2" s="1105"/>
      <c r="H2" s="1104" t="s">
        <v>104</v>
      </c>
      <c r="I2" s="1104"/>
      <c r="J2" s="1104"/>
      <c r="K2" s="1104"/>
      <c r="L2" s="1109" t="str">
        <f>IF(Input!C3=0,"",Input!C3)</f>
        <v/>
      </c>
      <c r="M2" s="1109"/>
      <c r="N2" s="1109"/>
      <c r="O2" s="1104" t="s">
        <v>90</v>
      </c>
      <c r="P2" s="1104"/>
      <c r="Q2" s="1107" t="str">
        <f>IF(Input!I1=0,"",Input!I1)</f>
        <v/>
      </c>
      <c r="R2" s="1107"/>
      <c r="S2" s="1107"/>
      <c r="T2" s="227"/>
      <c r="U2" s="227"/>
      <c r="V2" s="228"/>
      <c r="W2" s="228"/>
      <c r="X2" s="228"/>
      <c r="Y2" s="228"/>
    </row>
    <row r="3" spans="2:26" ht="21" customHeight="1" x14ac:dyDescent="0.25">
      <c r="B3" s="1105"/>
      <c r="C3" s="1105"/>
      <c r="D3" s="1105"/>
      <c r="E3" s="1105"/>
      <c r="F3" s="1105"/>
      <c r="G3" s="1105"/>
      <c r="H3" s="1104" t="s">
        <v>89</v>
      </c>
      <c r="I3" s="1104"/>
      <c r="J3" s="1104"/>
      <c r="K3" s="1104"/>
      <c r="L3" s="1110" t="str">
        <f>IF(Input!G1=0,"",Input!G1)</f>
        <v/>
      </c>
      <c r="M3" s="1110"/>
      <c r="N3" s="1110"/>
      <c r="O3" s="1104" t="s">
        <v>36</v>
      </c>
      <c r="P3" s="1104"/>
      <c r="Q3" s="1108" t="str">
        <f>IF(Input!C5=0,"",Input!C5)</f>
        <v/>
      </c>
      <c r="R3" s="1108"/>
      <c r="S3" s="1108"/>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91" t="s">
        <v>205</v>
      </c>
      <c r="C5" s="1091"/>
      <c r="D5" s="1094"/>
      <c r="E5" s="1094"/>
      <c r="F5" s="1095"/>
      <c r="G5" s="1095"/>
      <c r="H5" s="1095"/>
      <c r="I5" s="27"/>
      <c r="J5" s="27"/>
      <c r="K5" s="27"/>
      <c r="L5" s="27"/>
      <c r="M5" s="27"/>
      <c r="N5" s="27"/>
      <c r="O5" s="27"/>
      <c r="P5" s="1091" t="s">
        <v>74</v>
      </c>
      <c r="Q5" s="1091"/>
      <c r="R5" s="1091"/>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092" t="s">
        <v>3</v>
      </c>
      <c r="C7" s="1092"/>
      <c r="D7" s="1093"/>
      <c r="E7" s="1093"/>
      <c r="F7" s="1093"/>
      <c r="G7" s="1093"/>
      <c r="H7" s="1093"/>
      <c r="I7" s="26"/>
      <c r="J7" s="26"/>
      <c r="K7" s="26"/>
      <c r="L7" s="26"/>
      <c r="M7" s="26"/>
      <c r="N7" s="1091" t="s">
        <v>143</v>
      </c>
      <c r="O7" s="1091"/>
      <c r="P7" s="1091"/>
      <c r="Q7" s="1091"/>
      <c r="R7" s="1091"/>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092" t="s">
        <v>150</v>
      </c>
      <c r="C9" s="1092"/>
      <c r="D9" s="219"/>
      <c r="E9" s="24" t="s">
        <v>13</v>
      </c>
      <c r="F9" s="25"/>
      <c r="G9" s="25"/>
      <c r="H9" s="25"/>
      <c r="I9" s="25"/>
      <c r="J9" s="25"/>
      <c r="K9" s="25"/>
      <c r="L9" s="25"/>
      <c r="M9" s="25"/>
      <c r="N9" s="1091" t="s">
        <v>129</v>
      </c>
      <c r="O9" s="1091"/>
      <c r="P9" s="1091"/>
      <c r="Q9" s="1091"/>
      <c r="R9" s="1091"/>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88" t="s">
        <v>153</v>
      </c>
      <c r="C11" s="1088"/>
      <c r="D11" s="1088"/>
      <c r="E11" s="123"/>
      <c r="F11" s="238"/>
      <c r="G11" s="29"/>
      <c r="H11" s="30"/>
      <c r="I11" s="30"/>
      <c r="J11" s="30"/>
      <c r="K11" s="30"/>
      <c r="L11" s="30"/>
      <c r="M11" s="30"/>
      <c r="N11" s="30"/>
      <c r="O11" s="30"/>
      <c r="P11" s="31"/>
      <c r="Q11" s="31" t="s">
        <v>12</v>
      </c>
      <c r="R11" s="1089" t="str">
        <f>IF(F11="","",F11)</f>
        <v/>
      </c>
      <c r="S11" s="1090"/>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88" t="s">
        <v>152</v>
      </c>
      <c r="C13" s="1088"/>
      <c r="D13" s="1088"/>
      <c r="E13" s="123"/>
      <c r="F13" s="240"/>
      <c r="G13" s="13" t="s">
        <v>17</v>
      </c>
      <c r="H13" s="256" t="str">
        <f>IF($D$9=0,"",$D$9)</f>
        <v/>
      </c>
      <c r="I13" s="36" t="s">
        <v>13</v>
      </c>
      <c r="J13" s="1088" t="s">
        <v>128</v>
      </c>
      <c r="K13" s="1088"/>
      <c r="L13" s="1088"/>
      <c r="M13" s="1088"/>
      <c r="N13" s="1088"/>
      <c r="O13" s="31"/>
      <c r="P13" s="33"/>
      <c r="Q13" s="31" t="s">
        <v>12</v>
      </c>
      <c r="R13" s="1089" t="str">
        <f>IF(F13="","",F13*H13%)</f>
        <v/>
      </c>
      <c r="S13" s="1090"/>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88" t="s">
        <v>128</v>
      </c>
      <c r="K15" s="1088"/>
      <c r="L15" s="1088"/>
      <c r="M15" s="1088"/>
      <c r="N15" s="1088"/>
      <c r="O15" s="31"/>
      <c r="P15" s="33"/>
      <c r="Q15" s="31" t="s">
        <v>12</v>
      </c>
      <c r="R15" s="1089" t="str">
        <f>IF(F15="","",F15*H15%)</f>
        <v/>
      </c>
      <c r="S15" s="1090"/>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88" t="s">
        <v>145</v>
      </c>
      <c r="C17" s="1088"/>
      <c r="D17" s="1088"/>
      <c r="E17" s="34"/>
      <c r="F17" s="241"/>
      <c r="G17" s="13" t="s">
        <v>17</v>
      </c>
      <c r="H17" s="256" t="str">
        <f>IF($D$9=0,"",$D$9)</f>
        <v/>
      </c>
      <c r="I17" s="36" t="s">
        <v>13</v>
      </c>
      <c r="J17" s="1088" t="s">
        <v>128</v>
      </c>
      <c r="K17" s="1088"/>
      <c r="L17" s="1088"/>
      <c r="M17" s="1088"/>
      <c r="N17" s="1088"/>
      <c r="O17" s="31"/>
      <c r="P17" s="33"/>
      <c r="Q17" s="31" t="s">
        <v>12</v>
      </c>
      <c r="R17" s="1089" t="str">
        <f>IF(F17="","",F17*H17%)</f>
        <v/>
      </c>
      <c r="S17" s="1090"/>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91" t="s">
        <v>18</v>
      </c>
      <c r="I19" s="1091"/>
      <c r="J19" s="1091"/>
      <c r="K19" s="1091"/>
      <c r="L19" s="1091"/>
      <c r="M19" s="1091"/>
      <c r="N19" s="1091"/>
      <c r="O19" s="1091"/>
      <c r="P19" s="1091"/>
      <c r="Q19" s="31" t="s">
        <v>12</v>
      </c>
      <c r="R19" s="1090" t="str">
        <f>IF(SUM(R11:S17)=0,"",SUM(R11:S17))</f>
        <v/>
      </c>
      <c r="S19" s="1090"/>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91" t="s">
        <v>127</v>
      </c>
      <c r="I21" s="1091"/>
      <c r="J21" s="1091"/>
      <c r="K21" s="1091"/>
      <c r="L21" s="1091"/>
      <c r="M21" s="1091"/>
      <c r="N21" s="1091"/>
      <c r="O21" s="1091"/>
      <c r="P21" s="1091"/>
      <c r="Q21" s="31" t="s">
        <v>12</v>
      </c>
      <c r="R21" s="1087" t="str">
        <f>IF(S9=0,"",IF(R19=0,0,R19/S9))</f>
        <v/>
      </c>
      <c r="S21" s="1087"/>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099" t="s">
        <v>147</v>
      </c>
      <c r="C24" s="1099"/>
      <c r="D24" s="1099"/>
      <c r="E24" s="1099"/>
      <c r="F24" s="1099"/>
      <c r="G24" s="1099"/>
      <c r="H24" s="1099"/>
      <c r="I24" s="1099"/>
      <c r="J24" s="1099"/>
      <c r="K24" s="1099"/>
      <c r="L24" s="1099"/>
      <c r="M24" s="1099"/>
      <c r="N24" s="1099"/>
      <c r="O24" s="1099"/>
      <c r="P24" s="1099"/>
      <c r="Q24" s="1099"/>
      <c r="R24" s="1099"/>
      <c r="S24" s="1099"/>
      <c r="T24" s="220"/>
      <c r="U24" s="220"/>
      <c r="V24" s="222"/>
      <c r="W24" s="225"/>
      <c r="X24" s="222"/>
      <c r="Y24" s="226"/>
    </row>
    <row r="25" spans="1:25" ht="18" customHeight="1" thickBot="1" x14ac:dyDescent="0.3">
      <c r="B25" s="1099"/>
      <c r="C25" s="1099"/>
      <c r="D25" s="1099"/>
      <c r="E25" s="1099"/>
      <c r="F25" s="1099"/>
      <c r="G25" s="1099"/>
      <c r="H25" s="1099"/>
      <c r="I25" s="1099"/>
      <c r="J25" s="1099"/>
      <c r="K25" s="1099"/>
      <c r="L25" s="1099"/>
      <c r="M25" s="1099"/>
      <c r="N25" s="1099"/>
      <c r="O25" s="1099"/>
      <c r="P25" s="1099"/>
      <c r="Q25" s="1099"/>
      <c r="R25" s="1099"/>
      <c r="S25" s="1099"/>
      <c r="T25" s="229"/>
      <c r="U25" s="229"/>
      <c r="V25" s="217"/>
      <c r="W25" s="231"/>
      <c r="X25" s="217"/>
      <c r="Y25" s="228"/>
    </row>
    <row r="26" spans="1:25" ht="18" customHeight="1" thickBot="1" x14ac:dyDescent="0.3">
      <c r="B26" s="519"/>
      <c r="C26" s="519"/>
      <c r="D26" s="519"/>
      <c r="E26" s="519"/>
      <c r="F26" s="519"/>
      <c r="G26" s="519"/>
      <c r="H26" s="519"/>
      <c r="I26" s="519"/>
      <c r="J26" s="558"/>
      <c r="K26" s="519"/>
      <c r="L26" s="1103" t="s">
        <v>266</v>
      </c>
      <c r="M26" s="1103"/>
      <c r="N26" s="1103"/>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0" t="s">
        <v>149</v>
      </c>
      <c r="K28" s="31"/>
      <c r="L28" s="1100" t="s">
        <v>151</v>
      </c>
      <c r="M28" s="34"/>
      <c r="N28" s="1100" t="s">
        <v>71</v>
      </c>
      <c r="O28" s="48"/>
      <c r="P28" s="1100" t="s">
        <v>72</v>
      </c>
      <c r="Q28" s="31"/>
      <c r="R28" s="122"/>
      <c r="S28" s="122"/>
      <c r="T28" s="229"/>
      <c r="U28" s="244"/>
      <c r="V28" s="217"/>
      <c r="W28" s="231"/>
      <c r="X28" s="217"/>
      <c r="Y28" s="228"/>
    </row>
    <row r="29" spans="1:25" ht="16.149999999999999" customHeight="1" x14ac:dyDescent="0.25">
      <c r="D29" s="1101" t="s">
        <v>146</v>
      </c>
      <c r="E29" s="24"/>
      <c r="F29" s="1102">
        <f>Input!$C$9</f>
        <v>2023</v>
      </c>
      <c r="G29" s="41"/>
      <c r="H29" s="1102">
        <f>Input!$D$9</f>
        <v>2022</v>
      </c>
      <c r="I29" s="42"/>
      <c r="J29" s="1100"/>
      <c r="K29" s="42"/>
      <c r="L29" s="1100"/>
      <c r="M29" s="42"/>
      <c r="N29" s="1100"/>
      <c r="O29" s="46"/>
      <c r="P29" s="1100"/>
      <c r="Q29" s="32"/>
      <c r="R29" s="39"/>
      <c r="T29" s="228"/>
      <c r="U29" s="245"/>
      <c r="V29" s="246"/>
      <c r="W29" s="246"/>
      <c r="X29" s="246"/>
      <c r="Y29" s="228"/>
    </row>
    <row r="30" spans="1:25" ht="16.149999999999999" customHeight="1" x14ac:dyDescent="0.25">
      <c r="D30" s="1101"/>
      <c r="E30" s="41"/>
      <c r="F30" s="1102"/>
      <c r="G30" s="41"/>
      <c r="H30" s="1102"/>
      <c r="I30" s="42"/>
      <c r="J30" s="1100"/>
      <c r="K30" s="42"/>
      <c r="L30" s="1100"/>
      <c r="M30" s="42"/>
      <c r="N30" s="1100"/>
      <c r="O30" s="46"/>
      <c r="P30" s="1100"/>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096"/>
      <c r="S33" s="1096"/>
      <c r="T33" s="229"/>
      <c r="U33" s="229"/>
      <c r="V33" s="217"/>
      <c r="W33" s="231"/>
      <c r="X33" s="217"/>
      <c r="Y33" s="247"/>
    </row>
    <row r="34" spans="2:26" ht="17.45" customHeight="1" x14ac:dyDescent="0.25">
      <c r="B34" s="1097"/>
      <c r="C34" s="1098"/>
      <c r="D34" s="1098"/>
      <c r="E34" s="1098"/>
      <c r="F34" s="1098"/>
      <c r="G34" s="1098"/>
      <c r="H34" s="1098"/>
      <c r="I34" s="1098"/>
      <c r="J34" s="1098"/>
      <c r="K34" s="1098"/>
      <c r="L34" s="1098"/>
      <c r="M34" s="1098"/>
      <c r="N34" s="1098"/>
      <c r="O34" s="1098"/>
      <c r="P34" s="1098"/>
      <c r="Q34" s="1098"/>
      <c r="R34" s="1098"/>
      <c r="S34" s="1098"/>
      <c r="T34" s="229"/>
      <c r="U34" s="229"/>
      <c r="V34" s="217"/>
      <c r="W34" s="231"/>
      <c r="X34" s="217"/>
      <c r="Y34" s="217"/>
    </row>
    <row r="35" spans="2:26" ht="50.45" customHeight="1" x14ac:dyDescent="0.25">
      <c r="B35" s="1098"/>
      <c r="C35" s="1098"/>
      <c r="D35" s="1098"/>
      <c r="E35" s="1098"/>
      <c r="F35" s="1098"/>
      <c r="G35" s="1098"/>
      <c r="H35" s="1098"/>
      <c r="I35" s="1098"/>
      <c r="J35" s="1098"/>
      <c r="K35" s="1098"/>
      <c r="L35" s="1098"/>
      <c r="M35" s="1098"/>
      <c r="N35" s="1098"/>
      <c r="O35" s="1098"/>
      <c r="P35" s="1098"/>
      <c r="Q35" s="1098"/>
      <c r="R35" s="1098"/>
      <c r="S35" s="1098"/>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91" t="s">
        <v>205</v>
      </c>
      <c r="C37" s="1091"/>
      <c r="D37" s="1094"/>
      <c r="E37" s="1094"/>
      <c r="F37" s="1095"/>
      <c r="G37" s="1095"/>
      <c r="H37" s="1095"/>
      <c r="I37" s="27"/>
      <c r="J37" s="27"/>
      <c r="K37" s="27"/>
      <c r="L37" s="27"/>
      <c r="M37" s="27"/>
      <c r="N37" s="27"/>
      <c r="O37" s="27"/>
      <c r="P37" s="1091" t="s">
        <v>74</v>
      </c>
      <c r="Q37" s="1091"/>
      <c r="R37" s="1091"/>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092" t="s">
        <v>3</v>
      </c>
      <c r="C39" s="1092"/>
      <c r="D39" s="1093"/>
      <c r="E39" s="1093"/>
      <c r="F39" s="1093"/>
      <c r="G39" s="1093"/>
      <c r="H39" s="1093"/>
      <c r="I39" s="26"/>
      <c r="J39" s="26"/>
      <c r="K39" s="26"/>
      <c r="L39" s="26"/>
      <c r="M39" s="26"/>
      <c r="N39" s="1091" t="s">
        <v>143</v>
      </c>
      <c r="O39" s="1091"/>
      <c r="P39" s="1091"/>
      <c r="Q39" s="1091"/>
      <c r="R39" s="1091"/>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092" t="s">
        <v>150</v>
      </c>
      <c r="C41" s="1092"/>
      <c r="D41" s="219"/>
      <c r="E41" s="24" t="s">
        <v>13</v>
      </c>
      <c r="F41" s="25"/>
      <c r="G41" s="25"/>
      <c r="H41" s="25"/>
      <c r="I41" s="25"/>
      <c r="J41" s="25"/>
      <c r="K41" s="25"/>
      <c r="L41" s="25"/>
      <c r="M41" s="25"/>
      <c r="N41" s="1091" t="s">
        <v>129</v>
      </c>
      <c r="O41" s="1091"/>
      <c r="P41" s="1091"/>
      <c r="Q41" s="1091"/>
      <c r="R41" s="1091"/>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88" t="s">
        <v>153</v>
      </c>
      <c r="C43" s="1088"/>
      <c r="D43" s="1088"/>
      <c r="E43" s="123"/>
      <c r="F43" s="238"/>
      <c r="G43" s="29"/>
      <c r="H43" s="30"/>
      <c r="I43" s="30"/>
      <c r="J43" s="30"/>
      <c r="K43" s="30"/>
      <c r="L43" s="30"/>
      <c r="M43" s="30"/>
      <c r="N43" s="30"/>
      <c r="O43" s="30"/>
      <c r="P43" s="31"/>
      <c r="Q43" s="31" t="s">
        <v>12</v>
      </c>
      <c r="R43" s="1089" t="str">
        <f>IF(F43="","",F43)</f>
        <v/>
      </c>
      <c r="S43" s="1090"/>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88" t="s">
        <v>152</v>
      </c>
      <c r="C45" s="1088"/>
      <c r="D45" s="1088"/>
      <c r="E45" s="123"/>
      <c r="F45" s="240"/>
      <c r="G45" s="13" t="s">
        <v>17</v>
      </c>
      <c r="H45" s="256" t="str">
        <f>IF($D$41=0,"",$D$41)</f>
        <v/>
      </c>
      <c r="I45" s="36" t="s">
        <v>13</v>
      </c>
      <c r="J45" s="1088" t="s">
        <v>128</v>
      </c>
      <c r="K45" s="1088"/>
      <c r="L45" s="1088"/>
      <c r="M45" s="1088"/>
      <c r="N45" s="1088"/>
      <c r="O45" s="31"/>
      <c r="P45" s="33"/>
      <c r="Q45" s="31" t="s">
        <v>12</v>
      </c>
      <c r="R45" s="1089" t="str">
        <f>IF(F45="","",F45*H45%)</f>
        <v/>
      </c>
      <c r="S45" s="1090"/>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88" t="s">
        <v>128</v>
      </c>
      <c r="K47" s="1088"/>
      <c r="L47" s="1088"/>
      <c r="M47" s="1088"/>
      <c r="N47" s="1088"/>
      <c r="O47" s="31"/>
      <c r="P47" s="33"/>
      <c r="Q47" s="31" t="s">
        <v>12</v>
      </c>
      <c r="R47" s="1089" t="str">
        <f>IF(F47="","",F47*H47%)</f>
        <v/>
      </c>
      <c r="S47" s="1090"/>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88" t="s">
        <v>145</v>
      </c>
      <c r="C49" s="1088"/>
      <c r="D49" s="1088"/>
      <c r="E49" s="34"/>
      <c r="F49" s="241"/>
      <c r="G49" s="13" t="s">
        <v>17</v>
      </c>
      <c r="H49" s="256" t="str">
        <f>IF($D$41=0,"",$D$41)</f>
        <v/>
      </c>
      <c r="I49" s="36" t="s">
        <v>13</v>
      </c>
      <c r="J49" s="1088" t="s">
        <v>128</v>
      </c>
      <c r="K49" s="1088"/>
      <c r="L49" s="1088"/>
      <c r="M49" s="1088"/>
      <c r="N49" s="1088"/>
      <c r="O49" s="31"/>
      <c r="P49" s="33"/>
      <c r="Q49" s="31" t="s">
        <v>12</v>
      </c>
      <c r="R49" s="1089" t="str">
        <f>IF(F49="","",F49*H49%)</f>
        <v/>
      </c>
      <c r="S49" s="1090"/>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91" t="s">
        <v>18</v>
      </c>
      <c r="I51" s="1091"/>
      <c r="J51" s="1091"/>
      <c r="K51" s="1091"/>
      <c r="L51" s="1091"/>
      <c r="M51" s="1091"/>
      <c r="N51" s="1091"/>
      <c r="O51" s="1091"/>
      <c r="P51" s="1091"/>
      <c r="Q51" s="31" t="s">
        <v>12</v>
      </c>
      <c r="R51" s="1090" t="str">
        <f>IF(SUM(R43:S49)=0,"",SUM(R43:S49))</f>
        <v/>
      </c>
      <c r="S51" s="1090"/>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91" t="s">
        <v>127</v>
      </c>
      <c r="I53" s="1091"/>
      <c r="J53" s="1091"/>
      <c r="K53" s="1091"/>
      <c r="L53" s="1091"/>
      <c r="M53" s="1091"/>
      <c r="N53" s="1091"/>
      <c r="O53" s="1091"/>
      <c r="P53" s="1091"/>
      <c r="Q53" s="31" t="s">
        <v>12</v>
      </c>
      <c r="R53" s="1087" t="str">
        <f>IF(S41=0,"",IF(R51=0,0,R51/S41))</f>
        <v/>
      </c>
      <c r="S53" s="1087"/>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099" t="s">
        <v>147</v>
      </c>
      <c r="C56" s="1099"/>
      <c r="D56" s="1099"/>
      <c r="E56" s="1099"/>
      <c r="F56" s="1099"/>
      <c r="G56" s="1099"/>
      <c r="H56" s="1099"/>
      <c r="I56" s="1099"/>
      <c r="J56" s="1099"/>
      <c r="K56" s="1099"/>
      <c r="L56" s="1099"/>
      <c r="M56" s="1099"/>
      <c r="N56" s="1099"/>
      <c r="O56" s="1099"/>
      <c r="P56" s="1099"/>
      <c r="Q56" s="1099"/>
      <c r="R56" s="1099"/>
      <c r="S56" s="1099"/>
      <c r="T56" s="220"/>
      <c r="U56" s="220"/>
      <c r="V56" s="222"/>
      <c r="W56" s="225"/>
      <c r="X56" s="222"/>
      <c r="Y56" s="226"/>
    </row>
    <row r="57" spans="1:25" ht="18" customHeight="1" x14ac:dyDescent="0.25">
      <c r="B57" s="1099"/>
      <c r="C57" s="1099"/>
      <c r="D57" s="1099"/>
      <c r="E57" s="1099"/>
      <c r="F57" s="1099"/>
      <c r="G57" s="1099"/>
      <c r="H57" s="1099"/>
      <c r="I57" s="1099"/>
      <c r="J57" s="1099"/>
      <c r="K57" s="1099"/>
      <c r="L57" s="1099"/>
      <c r="M57" s="1099"/>
      <c r="N57" s="1099"/>
      <c r="O57" s="1099"/>
      <c r="P57" s="1099"/>
      <c r="Q57" s="1099"/>
      <c r="R57" s="1099"/>
      <c r="S57" s="1099"/>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103" t="s">
        <v>266</v>
      </c>
      <c r="M59" s="1103"/>
      <c r="N59" s="1103"/>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0" t="s">
        <v>149</v>
      </c>
      <c r="K60" s="31"/>
      <c r="L60" s="1100" t="s">
        <v>151</v>
      </c>
      <c r="M60" s="34"/>
      <c r="N60" s="1100" t="s">
        <v>71</v>
      </c>
      <c r="O60" s="48"/>
      <c r="P60" s="1100" t="s">
        <v>72</v>
      </c>
      <c r="Q60" s="31"/>
      <c r="R60" s="122"/>
      <c r="S60" s="122"/>
      <c r="T60" s="229"/>
      <c r="U60" s="244"/>
      <c r="V60" s="217"/>
      <c r="W60" s="231"/>
      <c r="X60" s="217"/>
      <c r="Y60" s="228"/>
    </row>
    <row r="61" spans="1:25" ht="16.149999999999999" customHeight="1" x14ac:dyDescent="0.25">
      <c r="D61" s="1101" t="s">
        <v>146</v>
      </c>
      <c r="E61" s="24"/>
      <c r="F61" s="1102">
        <f>Input!$C$9</f>
        <v>2023</v>
      </c>
      <c r="G61" s="41"/>
      <c r="H61" s="1102">
        <f>Input!$D$9</f>
        <v>2022</v>
      </c>
      <c r="I61" s="42"/>
      <c r="J61" s="1100"/>
      <c r="K61" s="42"/>
      <c r="L61" s="1100"/>
      <c r="M61" s="42"/>
      <c r="N61" s="1100"/>
      <c r="O61" s="46"/>
      <c r="P61" s="1100"/>
      <c r="Q61" s="32"/>
      <c r="R61" s="39"/>
      <c r="T61" s="228"/>
      <c r="U61" s="245"/>
      <c r="V61" s="246"/>
      <c r="W61" s="246"/>
      <c r="X61" s="246"/>
      <c r="Y61" s="228"/>
    </row>
    <row r="62" spans="1:25" ht="16.149999999999999" customHeight="1" x14ac:dyDescent="0.25">
      <c r="D62" s="1101"/>
      <c r="E62" s="41"/>
      <c r="F62" s="1102"/>
      <c r="G62" s="41"/>
      <c r="H62" s="1102"/>
      <c r="I62" s="42"/>
      <c r="J62" s="1100"/>
      <c r="K62" s="42"/>
      <c r="L62" s="1100"/>
      <c r="M62" s="42"/>
      <c r="N62" s="1100"/>
      <c r="O62" s="46"/>
      <c r="P62" s="1100"/>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096"/>
      <c r="S65" s="1096"/>
      <c r="T65" s="229"/>
      <c r="U65" s="229"/>
      <c r="V65" s="217"/>
      <c r="W65" s="231"/>
      <c r="X65" s="217"/>
      <c r="Y65" s="247"/>
    </row>
    <row r="66" spans="2:26" ht="17.45" customHeight="1" x14ac:dyDescent="0.25">
      <c r="B66" s="1097"/>
      <c r="C66" s="1098"/>
      <c r="D66" s="1098"/>
      <c r="E66" s="1098"/>
      <c r="F66" s="1098"/>
      <c r="G66" s="1098"/>
      <c r="H66" s="1098"/>
      <c r="I66" s="1098"/>
      <c r="J66" s="1098"/>
      <c r="K66" s="1098"/>
      <c r="L66" s="1098"/>
      <c r="M66" s="1098"/>
      <c r="N66" s="1098"/>
      <c r="O66" s="1098"/>
      <c r="P66" s="1098"/>
      <c r="Q66" s="1098"/>
      <c r="R66" s="1098"/>
      <c r="S66" s="1098"/>
      <c r="T66" s="229"/>
      <c r="U66" s="229"/>
      <c r="V66" s="217"/>
      <c r="W66" s="231"/>
      <c r="X66" s="217"/>
      <c r="Y66" s="217"/>
    </row>
    <row r="67" spans="2:26" ht="48.6" customHeight="1" x14ac:dyDescent="0.25">
      <c r="B67" s="1098"/>
      <c r="C67" s="1098"/>
      <c r="D67" s="1098"/>
      <c r="E67" s="1098"/>
      <c r="F67" s="1098"/>
      <c r="G67" s="1098"/>
      <c r="H67" s="1098"/>
      <c r="I67" s="1098"/>
      <c r="J67" s="1098"/>
      <c r="K67" s="1098"/>
      <c r="L67" s="1098"/>
      <c r="M67" s="1098"/>
      <c r="N67" s="1098"/>
      <c r="O67" s="1098"/>
      <c r="P67" s="1098"/>
      <c r="Q67" s="1098"/>
      <c r="R67" s="1098"/>
      <c r="S67" s="1098"/>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91" t="s">
        <v>205</v>
      </c>
      <c r="C69" s="1091"/>
      <c r="D69" s="1094"/>
      <c r="E69" s="1094"/>
      <c r="F69" s="1095"/>
      <c r="G69" s="1095"/>
      <c r="H69" s="1095"/>
      <c r="I69" s="27"/>
      <c r="J69" s="27"/>
      <c r="K69" s="27"/>
      <c r="L69" s="27"/>
      <c r="M69" s="27"/>
      <c r="N69" s="27"/>
      <c r="O69" s="27"/>
      <c r="P69" s="1091" t="s">
        <v>74</v>
      </c>
      <c r="Q69" s="1091"/>
      <c r="R69" s="1091"/>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092" t="s">
        <v>3</v>
      </c>
      <c r="C71" s="1092"/>
      <c r="D71" s="1093"/>
      <c r="E71" s="1093"/>
      <c r="F71" s="1093"/>
      <c r="G71" s="1093"/>
      <c r="H71" s="1093"/>
      <c r="I71" s="26"/>
      <c r="J71" s="26"/>
      <c r="K71" s="26"/>
      <c r="L71" s="26"/>
      <c r="M71" s="26"/>
      <c r="N71" s="1091" t="s">
        <v>143</v>
      </c>
      <c r="O71" s="1091"/>
      <c r="P71" s="1091"/>
      <c r="Q71" s="1091"/>
      <c r="R71" s="1091"/>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092" t="s">
        <v>150</v>
      </c>
      <c r="C73" s="1092"/>
      <c r="D73" s="219"/>
      <c r="E73" s="24" t="s">
        <v>13</v>
      </c>
      <c r="F73" s="25"/>
      <c r="G73" s="25"/>
      <c r="H73" s="25"/>
      <c r="I73" s="25"/>
      <c r="J73" s="25"/>
      <c r="K73" s="25"/>
      <c r="L73" s="25"/>
      <c r="M73" s="25"/>
      <c r="N73" s="1091" t="s">
        <v>129</v>
      </c>
      <c r="O73" s="1091"/>
      <c r="P73" s="1091"/>
      <c r="Q73" s="1091"/>
      <c r="R73" s="1091"/>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88" t="s">
        <v>153</v>
      </c>
      <c r="C75" s="1088"/>
      <c r="D75" s="1088"/>
      <c r="E75" s="123"/>
      <c r="F75" s="238"/>
      <c r="G75" s="29"/>
      <c r="H75" s="30"/>
      <c r="I75" s="30"/>
      <c r="J75" s="30"/>
      <c r="K75" s="30"/>
      <c r="L75" s="30"/>
      <c r="M75" s="30"/>
      <c r="N75" s="30"/>
      <c r="O75" s="30"/>
      <c r="P75" s="31"/>
      <c r="Q75" s="31" t="s">
        <v>12</v>
      </c>
      <c r="R75" s="1089" t="str">
        <f>IF(F75="","",F75)</f>
        <v/>
      </c>
      <c r="S75" s="1090"/>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88" t="s">
        <v>152</v>
      </c>
      <c r="C77" s="1088"/>
      <c r="D77" s="1088"/>
      <c r="E77" s="123"/>
      <c r="F77" s="240"/>
      <c r="G77" s="13" t="s">
        <v>17</v>
      </c>
      <c r="H77" s="256" t="str">
        <f>IF($D$73=0,"",$D$73)</f>
        <v/>
      </c>
      <c r="I77" s="36" t="s">
        <v>13</v>
      </c>
      <c r="J77" s="1088" t="s">
        <v>128</v>
      </c>
      <c r="K77" s="1088"/>
      <c r="L77" s="1088"/>
      <c r="M77" s="1088"/>
      <c r="N77" s="1088"/>
      <c r="O77" s="31"/>
      <c r="P77" s="33"/>
      <c r="Q77" s="31" t="s">
        <v>12</v>
      </c>
      <c r="R77" s="1089" t="str">
        <f>IF(F77="","",F77*H77%)</f>
        <v/>
      </c>
      <c r="S77" s="1090"/>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88" t="s">
        <v>128</v>
      </c>
      <c r="K79" s="1088"/>
      <c r="L79" s="1088"/>
      <c r="M79" s="1088"/>
      <c r="N79" s="1088"/>
      <c r="O79" s="31"/>
      <c r="P79" s="33"/>
      <c r="Q79" s="31" t="s">
        <v>12</v>
      </c>
      <c r="R79" s="1089" t="str">
        <f>IF(F79="","",F79*H79%)</f>
        <v/>
      </c>
      <c r="S79" s="1090"/>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88" t="s">
        <v>145</v>
      </c>
      <c r="C81" s="1088"/>
      <c r="D81" s="1088"/>
      <c r="E81" s="34"/>
      <c r="F81" s="241"/>
      <c r="G81" s="13" t="s">
        <v>17</v>
      </c>
      <c r="H81" s="256" t="str">
        <f>IF($D$73=0,"",$D$73)</f>
        <v/>
      </c>
      <c r="I81" s="36" t="s">
        <v>13</v>
      </c>
      <c r="J81" s="1088" t="s">
        <v>128</v>
      </c>
      <c r="K81" s="1088"/>
      <c r="L81" s="1088"/>
      <c r="M81" s="1088"/>
      <c r="N81" s="1088"/>
      <c r="O81" s="31"/>
      <c r="P81" s="33"/>
      <c r="Q81" s="31" t="s">
        <v>12</v>
      </c>
      <c r="R81" s="1089" t="str">
        <f>IF(F81="","",F81*H81%)</f>
        <v/>
      </c>
      <c r="S81" s="1090"/>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91" t="s">
        <v>18</v>
      </c>
      <c r="I83" s="1091"/>
      <c r="J83" s="1091"/>
      <c r="K83" s="1091"/>
      <c r="L83" s="1091"/>
      <c r="M83" s="1091"/>
      <c r="N83" s="1091"/>
      <c r="O83" s="1091"/>
      <c r="P83" s="1091"/>
      <c r="Q83" s="31" t="s">
        <v>12</v>
      </c>
      <c r="R83" s="1090" t="str">
        <f>IF(SUM(R75:S81)=0,"",SUM(R75:S81))</f>
        <v/>
      </c>
      <c r="S83" s="1090"/>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91" t="s">
        <v>127</v>
      </c>
      <c r="I85" s="1091"/>
      <c r="J85" s="1091"/>
      <c r="K85" s="1091"/>
      <c r="L85" s="1091"/>
      <c r="M85" s="1091"/>
      <c r="N85" s="1091"/>
      <c r="O85" s="1091"/>
      <c r="P85" s="1091"/>
      <c r="Q85" s="31" t="s">
        <v>12</v>
      </c>
      <c r="R85" s="1087" t="str">
        <f>IF(S73=0,"",IF(R83=0,0,R83/S73))</f>
        <v/>
      </c>
      <c r="S85" s="1087"/>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099" t="s">
        <v>147</v>
      </c>
      <c r="C88" s="1099"/>
      <c r="D88" s="1099"/>
      <c r="E88" s="1099"/>
      <c r="F88" s="1099"/>
      <c r="G88" s="1099"/>
      <c r="H88" s="1099"/>
      <c r="I88" s="1099"/>
      <c r="J88" s="1099"/>
      <c r="K88" s="1099"/>
      <c r="L88" s="1099"/>
      <c r="M88" s="1099"/>
      <c r="N88" s="1099"/>
      <c r="O88" s="1099"/>
      <c r="P88" s="1099"/>
      <c r="Q88" s="1099"/>
      <c r="R88" s="1099"/>
      <c r="S88" s="1099"/>
      <c r="T88" s="220"/>
      <c r="U88" s="220"/>
      <c r="V88" s="222"/>
      <c r="W88" s="225"/>
      <c r="X88" s="222"/>
      <c r="Y88" s="226"/>
    </row>
    <row r="89" spans="1:25" ht="18" customHeight="1" x14ac:dyDescent="0.25">
      <c r="B89" s="1099"/>
      <c r="C89" s="1099"/>
      <c r="D89" s="1099"/>
      <c r="E89" s="1099"/>
      <c r="F89" s="1099"/>
      <c r="G89" s="1099"/>
      <c r="H89" s="1099"/>
      <c r="I89" s="1099"/>
      <c r="J89" s="1099"/>
      <c r="K89" s="1099"/>
      <c r="L89" s="1099"/>
      <c r="M89" s="1099"/>
      <c r="N89" s="1099"/>
      <c r="O89" s="1099"/>
      <c r="P89" s="1099"/>
      <c r="Q89" s="1099"/>
      <c r="R89" s="1099"/>
      <c r="S89" s="1099"/>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638"/>
      <c r="K91" s="237"/>
      <c r="L91" s="1099" t="s">
        <v>266</v>
      </c>
      <c r="M91" s="1099"/>
      <c r="N91" s="1099"/>
      <c r="O91" s="639"/>
      <c r="P91" s="639"/>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0" t="s">
        <v>149</v>
      </c>
      <c r="K92" s="31"/>
      <c r="L92" s="1100" t="s">
        <v>151</v>
      </c>
      <c r="M92" s="34"/>
      <c r="N92" s="1100" t="s">
        <v>71</v>
      </c>
      <c r="O92" s="48"/>
      <c r="P92" s="1100" t="s">
        <v>72</v>
      </c>
      <c r="Q92" s="31"/>
      <c r="R92" s="122"/>
      <c r="S92" s="122"/>
      <c r="T92" s="229"/>
      <c r="U92" s="244"/>
      <c r="V92" s="217"/>
      <c r="W92" s="231"/>
      <c r="X92" s="217"/>
      <c r="Y92" s="228"/>
    </row>
    <row r="93" spans="1:25" ht="16.149999999999999" customHeight="1" x14ac:dyDescent="0.25">
      <c r="D93" s="1101" t="s">
        <v>146</v>
      </c>
      <c r="E93" s="24"/>
      <c r="F93" s="1102">
        <f>Input!$C$9</f>
        <v>2023</v>
      </c>
      <c r="G93" s="41"/>
      <c r="H93" s="1102">
        <f>Input!$D$9</f>
        <v>2022</v>
      </c>
      <c r="I93" s="42"/>
      <c r="J93" s="1100"/>
      <c r="K93" s="42"/>
      <c r="L93" s="1100"/>
      <c r="M93" s="42"/>
      <c r="N93" s="1100"/>
      <c r="O93" s="46"/>
      <c r="P93" s="1100"/>
      <c r="Q93" s="32"/>
      <c r="R93" s="39"/>
      <c r="T93" s="228"/>
      <c r="U93" s="245"/>
      <c r="V93" s="246"/>
      <c r="W93" s="246"/>
      <c r="X93" s="246"/>
      <c r="Y93" s="228"/>
    </row>
    <row r="94" spans="1:25" ht="16.149999999999999" customHeight="1" x14ac:dyDescent="0.25">
      <c r="D94" s="1101"/>
      <c r="E94" s="41"/>
      <c r="F94" s="1102"/>
      <c r="G94" s="41"/>
      <c r="H94" s="1102"/>
      <c r="I94" s="42"/>
      <c r="J94" s="1100"/>
      <c r="K94" s="42"/>
      <c r="L94" s="1100"/>
      <c r="M94" s="42"/>
      <c r="N94" s="1100"/>
      <c r="O94" s="46"/>
      <c r="P94" s="1100"/>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096"/>
      <c r="S97" s="1096"/>
      <c r="T97" s="229"/>
      <c r="U97" s="229"/>
      <c r="V97" s="217"/>
      <c r="W97" s="231"/>
      <c r="X97" s="217"/>
      <c r="Y97" s="247"/>
    </row>
    <row r="98" spans="2:25" ht="17.45" customHeight="1" x14ac:dyDescent="0.25">
      <c r="B98" s="1097"/>
      <c r="C98" s="1098"/>
      <c r="D98" s="1098"/>
      <c r="E98" s="1098"/>
      <c r="F98" s="1098"/>
      <c r="G98" s="1098"/>
      <c r="H98" s="1098"/>
      <c r="I98" s="1098"/>
      <c r="J98" s="1098"/>
      <c r="K98" s="1098"/>
      <c r="L98" s="1098"/>
      <c r="M98" s="1098"/>
      <c r="N98" s="1098"/>
      <c r="O98" s="1098"/>
      <c r="P98" s="1098"/>
      <c r="Q98" s="1098"/>
      <c r="R98" s="1098"/>
      <c r="S98" s="1098"/>
      <c r="T98" s="229"/>
      <c r="U98" s="229"/>
      <c r="V98" s="217"/>
      <c r="W98" s="231"/>
      <c r="X98" s="217"/>
      <c r="Y98" s="217"/>
    </row>
    <row r="99" spans="2:25" ht="53.45" customHeight="1" x14ac:dyDescent="0.25">
      <c r="B99" s="1098"/>
      <c r="C99" s="1098"/>
      <c r="D99" s="1098"/>
      <c r="E99" s="1098"/>
      <c r="F99" s="1098"/>
      <c r="G99" s="1098"/>
      <c r="H99" s="1098"/>
      <c r="I99" s="1098"/>
      <c r="J99" s="1098"/>
      <c r="K99" s="1098"/>
      <c r="L99" s="1098"/>
      <c r="M99" s="1098"/>
      <c r="N99" s="1098"/>
      <c r="O99" s="1098"/>
      <c r="P99" s="1098"/>
      <c r="Q99" s="1098"/>
      <c r="R99" s="1098"/>
      <c r="S99" s="1098"/>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sheetData>
  <sheetProtection selectLockedCells="1"/>
  <mergeCells count="112">
    <mergeCell ref="H83:P83"/>
    <mergeCell ref="R83:S83"/>
    <mergeCell ref="H85:P85"/>
    <mergeCell ref="R85:S85"/>
    <mergeCell ref="B88:S89"/>
    <mergeCell ref="L91:N91"/>
    <mergeCell ref="R97:S97"/>
    <mergeCell ref="B98:S99"/>
    <mergeCell ref="J92:J94"/>
    <mergeCell ref="L92:L94"/>
    <mergeCell ref="N92:N94"/>
    <mergeCell ref="P92:P94"/>
    <mergeCell ref="D93:D94"/>
    <mergeCell ref="F93:F94"/>
    <mergeCell ref="H93:H94"/>
    <mergeCell ref="B75:D75"/>
    <mergeCell ref="R75:S75"/>
    <mergeCell ref="B77:D77"/>
    <mergeCell ref="J77:N77"/>
    <mergeCell ref="R77:S77"/>
    <mergeCell ref="J79:N79"/>
    <mergeCell ref="R79:S79"/>
    <mergeCell ref="B81:D81"/>
    <mergeCell ref="J81:N81"/>
    <mergeCell ref="R81:S81"/>
    <mergeCell ref="R65:S65"/>
    <mergeCell ref="B66:S67"/>
    <mergeCell ref="B69:C69"/>
    <mergeCell ref="D69:H69"/>
    <mergeCell ref="P69:R69"/>
    <mergeCell ref="B71:C71"/>
    <mergeCell ref="D71:H71"/>
    <mergeCell ref="N71:R71"/>
    <mergeCell ref="B73:C73"/>
    <mergeCell ref="N73:R73"/>
    <mergeCell ref="H51:P51"/>
    <mergeCell ref="R51:S51"/>
    <mergeCell ref="H53:P53"/>
    <mergeCell ref="R53:S53"/>
    <mergeCell ref="B56:S57"/>
    <mergeCell ref="L59:N59"/>
    <mergeCell ref="J60:J62"/>
    <mergeCell ref="L60:L62"/>
    <mergeCell ref="N60:N62"/>
    <mergeCell ref="P60:P62"/>
    <mergeCell ref="D61:D62"/>
    <mergeCell ref="F61:F62"/>
    <mergeCell ref="H61:H62"/>
    <mergeCell ref="B43:D43"/>
    <mergeCell ref="R43:S43"/>
    <mergeCell ref="B45:D45"/>
    <mergeCell ref="J45:N45"/>
    <mergeCell ref="R45:S45"/>
    <mergeCell ref="J47:N47"/>
    <mergeCell ref="R47:S47"/>
    <mergeCell ref="B49:D49"/>
    <mergeCell ref="J49:N49"/>
    <mergeCell ref="R49:S49"/>
    <mergeCell ref="R33:S33"/>
    <mergeCell ref="B34:S35"/>
    <mergeCell ref="B37:C37"/>
    <mergeCell ref="D37:H37"/>
    <mergeCell ref="P37:R37"/>
    <mergeCell ref="B39:C39"/>
    <mergeCell ref="D39:H39"/>
    <mergeCell ref="N39:R39"/>
    <mergeCell ref="B41:C41"/>
    <mergeCell ref="N41:R41"/>
    <mergeCell ref="B24:S25"/>
    <mergeCell ref="L26:N26"/>
    <mergeCell ref="J28:J30"/>
    <mergeCell ref="L28:L30"/>
    <mergeCell ref="N28:N30"/>
    <mergeCell ref="P28:P30"/>
    <mergeCell ref="D29:D30"/>
    <mergeCell ref="F29:F30"/>
    <mergeCell ref="H29:H30"/>
    <mergeCell ref="J15:N15"/>
    <mergeCell ref="R15:S15"/>
    <mergeCell ref="B17:D17"/>
    <mergeCell ref="J17:N17"/>
    <mergeCell ref="R17:S17"/>
    <mergeCell ref="H19:P19"/>
    <mergeCell ref="R19:S19"/>
    <mergeCell ref="H21:P21"/>
    <mergeCell ref="R21:S21"/>
    <mergeCell ref="B7:C7"/>
    <mergeCell ref="D7:H7"/>
    <mergeCell ref="N7:R7"/>
    <mergeCell ref="B9:C9"/>
    <mergeCell ref="N9:R9"/>
    <mergeCell ref="B11:D11"/>
    <mergeCell ref="R11:S11"/>
    <mergeCell ref="B13:D13"/>
    <mergeCell ref="J13:N13"/>
    <mergeCell ref="R13:S13"/>
    <mergeCell ref="O2:P2"/>
    <mergeCell ref="Q2:S2"/>
    <mergeCell ref="H3:K3"/>
    <mergeCell ref="L3:N3"/>
    <mergeCell ref="O3:P3"/>
    <mergeCell ref="Q3:S3"/>
    <mergeCell ref="B5:C5"/>
    <mergeCell ref="D5:H5"/>
    <mergeCell ref="P5:R5"/>
    <mergeCell ref="B1:G3"/>
    <mergeCell ref="H1:K1"/>
    <mergeCell ref="L1:N1"/>
    <mergeCell ref="O1:P1"/>
    <mergeCell ref="Q1:S1"/>
    <mergeCell ref="H2:K2"/>
    <mergeCell ref="L2:N2"/>
  </mergeCells>
  <conditionalFormatting sqref="D9 D41 D73">
    <cfRule type="cellIs" dxfId="6" priority="1"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5" priority="3" stopIfTrue="1" operator="equal">
      <formula>0</formula>
    </cfRule>
  </conditionalFormatting>
  <conditionalFormatting sqref="S5 S37 S69">
    <cfRule type="cellIs" dxfId="4" priority="2" stopIfTrue="1" operator="equal">
      <formula>0</formula>
    </cfRule>
  </conditionalFormatting>
  <dataValidations count="1">
    <dataValidation type="list" allowBlank="1" showInputMessage="1" showErrorMessage="1" sqref="S7 S71 S39" xr:uid="{00000000-0002-0000-2100-000000000000}">
      <formula1>$T$7:$T$9</formula1>
    </dataValidation>
  </dataValidations>
  <printOptions horizontalCentered="1"/>
  <pageMargins left="0" right="0" top="0.75" bottom="0" header="0.5" footer="0.16"/>
  <pageSetup scale="52" orientation="portrait" r:id="rId1"/>
  <headerFooter>
    <oddHeader xml:space="preserve">&amp;CIncome Analysis Worksheet </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9">
    <tabColor theme="2"/>
    <pageSetUpPr fitToPage="1"/>
  </sheetPr>
  <dimension ref="A1:U54"/>
  <sheetViews>
    <sheetView showGridLines="0" zoomScale="90" zoomScaleNormal="90" workbookViewId="0">
      <selection activeCell="S9" sqref="S9:Y9"/>
    </sheetView>
  </sheetViews>
  <sheetFormatPr defaultColWidth="8.85546875" defaultRowHeight="15.75" x14ac:dyDescent="0.25"/>
  <cols>
    <col min="1" max="1" width="3" style="195" customWidth="1"/>
    <col min="2" max="2" width="20.28515625" style="174" customWidth="1"/>
    <col min="3" max="3" width="13.140625" style="174" customWidth="1"/>
    <col min="4" max="4" width="2.85546875" style="174" customWidth="1"/>
    <col min="5" max="5" width="3.5703125" style="174" customWidth="1"/>
    <col min="6" max="6" width="3.85546875" style="174" customWidth="1"/>
    <col min="7" max="7" width="1" style="174" customWidth="1"/>
    <col min="8" max="8" width="2.7109375" style="174" customWidth="1"/>
    <col min="9" max="9" width="14.28515625" style="174" customWidth="1"/>
    <col min="10" max="10" width="2.7109375" style="174" customWidth="1"/>
    <col min="11" max="11" width="14.42578125" style="174" customWidth="1"/>
    <col min="12" max="12" width="1.5703125" style="174" customWidth="1"/>
    <col min="13" max="13" width="12.42578125" style="174" customWidth="1"/>
    <col min="14" max="14" width="0.7109375" style="174" customWidth="1"/>
    <col min="15" max="15" width="2.85546875" style="174" customWidth="1"/>
    <col min="16" max="16" width="1.140625" style="174" customWidth="1"/>
    <col min="17" max="17" width="16.5703125" style="306" customWidth="1"/>
    <col min="18" max="18" width="12" style="289" customWidth="1"/>
    <col min="19" max="21" width="8.85546875" style="332"/>
    <col min="22" max="16384" width="8.85546875" style="274"/>
  </cols>
  <sheetData>
    <row r="1" spans="1:21" ht="15.6" customHeight="1" x14ac:dyDescent="0.25">
      <c r="B1" s="1176" t="s">
        <v>240</v>
      </c>
      <c r="C1" s="1176"/>
      <c r="D1" s="1176"/>
      <c r="E1" s="1176"/>
      <c r="F1" s="1176"/>
      <c r="G1" s="1176"/>
      <c r="H1" s="1176"/>
      <c r="I1" s="1051" t="s">
        <v>105</v>
      </c>
      <c r="J1" s="1051"/>
      <c r="K1" s="1085" t="str">
        <f>IF(Input!C1=0,"",Input!C1)</f>
        <v/>
      </c>
      <c r="L1" s="1085"/>
      <c r="M1" s="359" t="s">
        <v>37</v>
      </c>
      <c r="N1" s="1054" t="str">
        <f>IF(Input!I5=0,"",Input!I5)</f>
        <v/>
      </c>
      <c r="O1" s="1054"/>
      <c r="P1" s="1054"/>
      <c r="Q1" s="1054"/>
    </row>
    <row r="2" spans="1:21" ht="12" customHeight="1" x14ac:dyDescent="0.25">
      <c r="B2" s="1176"/>
      <c r="C2" s="1176"/>
      <c r="D2" s="1176"/>
      <c r="E2" s="1176"/>
      <c r="F2" s="1176"/>
      <c r="G2" s="1176"/>
      <c r="H2" s="1176"/>
      <c r="I2" s="1051" t="s">
        <v>104</v>
      </c>
      <c r="J2" s="1051"/>
      <c r="K2" s="1053" t="str">
        <f>IF(Input!C3=0,"",Input!C3)</f>
        <v/>
      </c>
      <c r="L2" s="1053"/>
      <c r="M2" s="359" t="s">
        <v>90</v>
      </c>
      <c r="N2" s="1171" t="str">
        <f>IF(Input!I1=0,"",Input!I1)</f>
        <v/>
      </c>
      <c r="O2" s="1171"/>
      <c r="P2" s="1171"/>
      <c r="Q2" s="1171"/>
    </row>
    <row r="3" spans="1:21" ht="15" customHeight="1" x14ac:dyDescent="0.25">
      <c r="B3" s="1176"/>
      <c r="C3" s="1176"/>
      <c r="D3" s="1176"/>
      <c r="E3" s="1176"/>
      <c r="F3" s="1176"/>
      <c r="G3" s="1176"/>
      <c r="H3" s="1176"/>
      <c r="I3" s="1051" t="s">
        <v>89</v>
      </c>
      <c r="J3" s="1051"/>
      <c r="K3" s="1059" t="str">
        <f>IF(Input!G1=0,"",Input!G1)</f>
        <v/>
      </c>
      <c r="L3" s="1059"/>
      <c r="M3" s="359" t="s">
        <v>36</v>
      </c>
      <c r="N3" s="1170" t="str">
        <f>IF(Input!C5=0,"",Input!C5)</f>
        <v/>
      </c>
      <c r="O3" s="1170"/>
      <c r="P3" s="1170"/>
      <c r="Q3" s="1170"/>
    </row>
    <row r="4" spans="1:21" ht="5.45" hidden="1" customHeight="1" x14ac:dyDescent="0.25">
      <c r="I4" s="173"/>
      <c r="J4" s="173"/>
      <c r="Q4" s="276"/>
    </row>
    <row r="5" spans="1:21" s="195" customFormat="1" ht="5.45" customHeight="1" x14ac:dyDescent="0.25">
      <c r="I5" s="290"/>
      <c r="J5" s="290"/>
      <c r="Q5" s="443"/>
      <c r="R5" s="289"/>
      <c r="S5" s="332"/>
      <c r="T5" s="332"/>
      <c r="U5" s="332"/>
    </row>
    <row r="6" spans="1:21" ht="19.149999999999999" customHeight="1" x14ac:dyDescent="0.25">
      <c r="B6" s="330" t="s">
        <v>112</v>
      </c>
      <c r="C6" s="1154"/>
      <c r="D6" s="1154"/>
      <c r="E6" s="1154"/>
      <c r="F6" s="1154"/>
      <c r="G6" s="1154"/>
      <c r="H6" s="1154"/>
      <c r="I6" s="1154"/>
      <c r="J6" s="1154"/>
      <c r="K6" s="295"/>
      <c r="L6" s="295"/>
      <c r="M6" s="295"/>
      <c r="N6" s="295"/>
      <c r="O6" s="295"/>
      <c r="P6" s="295"/>
      <c r="Q6" s="295"/>
      <c r="R6" s="298"/>
    </row>
    <row r="7" spans="1:21" ht="15.6" customHeight="1" x14ac:dyDescent="0.25">
      <c r="B7" s="459" t="s">
        <v>3</v>
      </c>
      <c r="C7" s="1175"/>
      <c r="D7" s="1175"/>
      <c r="E7" s="1175"/>
      <c r="F7" s="1175"/>
      <c r="G7" s="16"/>
      <c r="H7" s="296" t="s">
        <v>103</v>
      </c>
      <c r="I7" s="6">
        <f>Input!$C$9</f>
        <v>2023</v>
      </c>
      <c r="J7" s="296" t="s">
        <v>103</v>
      </c>
      <c r="K7" s="6">
        <f>I7-1</f>
        <v>2022</v>
      </c>
      <c r="L7" s="4"/>
      <c r="N7" s="175"/>
      <c r="O7" s="175"/>
      <c r="P7" s="175"/>
      <c r="R7" s="298"/>
    </row>
    <row r="8" spans="1:21" ht="6" customHeight="1" x14ac:dyDescent="0.25">
      <c r="B8" s="175"/>
      <c r="C8" s="175"/>
      <c r="D8" s="175"/>
      <c r="E8" s="175"/>
      <c r="F8" s="175"/>
      <c r="G8" s="175"/>
      <c r="H8" s="4"/>
      <c r="I8" s="4"/>
      <c r="J8" s="4"/>
      <c r="K8" s="4"/>
      <c r="L8" s="4"/>
      <c r="M8" s="175"/>
      <c r="N8" s="175"/>
      <c r="O8" s="175"/>
      <c r="P8" s="175"/>
      <c r="Q8" s="175"/>
      <c r="R8" s="298"/>
    </row>
    <row r="9" spans="1:21" ht="15" customHeight="1" x14ac:dyDescent="0.25">
      <c r="B9" s="8" t="s">
        <v>241</v>
      </c>
      <c r="C9" s="8"/>
      <c r="D9" s="8"/>
      <c r="E9" s="261"/>
      <c r="F9" s="1151" t="s">
        <v>9</v>
      </c>
      <c r="G9" s="1151"/>
      <c r="H9" s="1151"/>
      <c r="I9" s="209"/>
      <c r="J9" s="308"/>
      <c r="K9" s="209"/>
      <c r="L9" s="279"/>
      <c r="M9" s="18"/>
      <c r="N9" s="18"/>
      <c r="O9" s="18"/>
      <c r="P9" s="18"/>
      <c r="Q9" s="452"/>
      <c r="R9" s="307"/>
    </row>
    <row r="10" spans="1:21" s="174" customFormat="1" ht="15" x14ac:dyDescent="0.25">
      <c r="A10" s="195"/>
      <c r="B10" s="8" t="s">
        <v>242</v>
      </c>
      <c r="C10" s="8"/>
      <c r="D10" s="8"/>
      <c r="E10" s="261"/>
      <c r="F10" s="1151" t="s">
        <v>10</v>
      </c>
      <c r="G10" s="1151"/>
      <c r="H10" s="1151"/>
      <c r="I10" s="210"/>
      <c r="J10" s="308"/>
      <c r="K10" s="210"/>
      <c r="L10" s="279"/>
      <c r="M10" s="18"/>
      <c r="N10" s="18"/>
      <c r="O10" s="1146" t="s">
        <v>265</v>
      </c>
      <c r="P10" s="18"/>
      <c r="Q10" s="452"/>
      <c r="R10" s="307"/>
      <c r="S10" s="332"/>
      <c r="T10" s="332"/>
      <c r="U10" s="332"/>
    </row>
    <row r="11" spans="1:21" s="174" customFormat="1" ht="13.9" customHeight="1" x14ac:dyDescent="0.25">
      <c r="A11" s="195"/>
      <c r="B11" s="1143" t="s">
        <v>243</v>
      </c>
      <c r="C11" s="1143"/>
      <c r="D11" s="1143"/>
      <c r="E11" s="1143"/>
      <c r="F11" s="1151" t="s">
        <v>11</v>
      </c>
      <c r="G11" s="1151"/>
      <c r="H11" s="1151"/>
      <c r="I11" s="210"/>
      <c r="J11" s="308"/>
      <c r="K11" s="210"/>
      <c r="L11" s="279"/>
      <c r="M11" s="18"/>
      <c r="N11" s="18"/>
      <c r="O11" s="1146"/>
      <c r="P11" s="18"/>
      <c r="Q11" s="452"/>
      <c r="R11" s="307"/>
      <c r="S11" s="332"/>
      <c r="T11" s="332"/>
      <c r="U11" s="332"/>
    </row>
    <row r="12" spans="1:21" s="174" customFormat="1" ht="15" x14ac:dyDescent="0.25">
      <c r="A12" s="195"/>
      <c r="B12" s="1143" t="s">
        <v>200</v>
      </c>
      <c r="C12" s="1143"/>
      <c r="D12" s="1143"/>
      <c r="E12" s="1143"/>
      <c r="F12" s="1151" t="s">
        <v>9</v>
      </c>
      <c r="G12" s="1151"/>
      <c r="H12" s="1151"/>
      <c r="I12" s="210"/>
      <c r="J12" s="308"/>
      <c r="K12" s="210"/>
      <c r="L12" s="279"/>
      <c r="M12" s="18"/>
      <c r="N12" s="18"/>
      <c r="O12" s="1146"/>
      <c r="P12" s="18"/>
      <c r="Q12" s="452"/>
      <c r="R12" s="307"/>
      <c r="S12" s="332"/>
      <c r="T12" s="332"/>
      <c r="U12" s="332"/>
    </row>
    <row r="13" spans="1:21" s="174" customFormat="1" ht="15" x14ac:dyDescent="0.25">
      <c r="A13" s="195"/>
      <c r="B13" s="1143" t="s">
        <v>199</v>
      </c>
      <c r="C13" s="1143"/>
      <c r="D13" s="1143"/>
      <c r="E13" s="1143"/>
      <c r="F13" s="1151" t="s">
        <v>9</v>
      </c>
      <c r="G13" s="1151"/>
      <c r="H13" s="1151"/>
      <c r="I13" s="210"/>
      <c r="J13" s="308"/>
      <c r="K13" s="210"/>
      <c r="L13" s="279"/>
      <c r="M13" s="18"/>
      <c r="N13" s="18"/>
      <c r="O13" s="1146"/>
      <c r="P13" s="18"/>
      <c r="Q13" s="452"/>
      <c r="R13" s="307"/>
      <c r="S13" s="332"/>
      <c r="T13" s="332"/>
      <c r="U13" s="332"/>
    </row>
    <row r="14" spans="1:21" s="174" customFormat="1" ht="15" x14ac:dyDescent="0.25">
      <c r="A14" s="195"/>
      <c r="B14" s="1143" t="s">
        <v>244</v>
      </c>
      <c r="C14" s="1143"/>
      <c r="D14" s="1143"/>
      <c r="E14" s="1143"/>
      <c r="F14" s="1151" t="s">
        <v>9</v>
      </c>
      <c r="G14" s="1151"/>
      <c r="H14" s="1151"/>
      <c r="I14" s="210"/>
      <c r="J14" s="308"/>
      <c r="K14" s="210"/>
      <c r="L14" s="279"/>
      <c r="M14" s="17"/>
      <c r="N14" s="18"/>
      <c r="O14" s="1146"/>
      <c r="P14" s="18"/>
      <c r="Q14" s="452"/>
      <c r="R14" s="307"/>
      <c r="S14" s="332"/>
      <c r="T14" s="332"/>
      <c r="U14" s="332"/>
    </row>
    <row r="15" spans="1:21" s="174" customFormat="1" x14ac:dyDescent="0.25">
      <c r="A15" s="195"/>
      <c r="B15" s="1143" t="s">
        <v>202</v>
      </c>
      <c r="C15" s="1143"/>
      <c r="D15" s="1143"/>
      <c r="E15" s="1143"/>
      <c r="F15" s="1151" t="s">
        <v>9</v>
      </c>
      <c r="G15" s="1151"/>
      <c r="H15" s="1151"/>
      <c r="I15" s="210"/>
      <c r="J15" s="308"/>
      <c r="K15" s="210"/>
      <c r="L15" s="279"/>
      <c r="M15" s="16" t="s">
        <v>109</v>
      </c>
      <c r="N15" s="18"/>
      <c r="O15" s="1146"/>
      <c r="P15" s="18"/>
      <c r="Q15" s="16" t="s">
        <v>111</v>
      </c>
      <c r="R15" s="467"/>
      <c r="S15" s="332"/>
      <c r="T15" s="332"/>
      <c r="U15" s="332"/>
    </row>
    <row r="16" spans="1:21" s="174" customFormat="1" ht="17.45" customHeight="1" thickBot="1" x14ac:dyDescent="0.3">
      <c r="A16" s="195"/>
      <c r="B16" s="1143" t="s">
        <v>15</v>
      </c>
      <c r="C16" s="1143"/>
      <c r="D16" s="1143"/>
      <c r="E16" s="1143"/>
      <c r="F16" s="1151" t="s">
        <v>11</v>
      </c>
      <c r="G16" s="1151"/>
      <c r="H16" s="1151"/>
      <c r="I16" s="210"/>
      <c r="J16" s="308"/>
      <c r="K16" s="210"/>
      <c r="L16" s="279"/>
      <c r="M16" s="18" t="s">
        <v>110</v>
      </c>
      <c r="N16" s="18"/>
      <c r="O16" s="1147"/>
      <c r="P16" s="18"/>
      <c r="Q16" s="453" t="s">
        <v>68</v>
      </c>
      <c r="R16" s="467"/>
      <c r="S16" s="332"/>
      <c r="T16" s="332"/>
      <c r="U16" s="332"/>
    </row>
    <row r="17" spans="1:21" s="174" customFormat="1" ht="15.6" customHeight="1" thickBot="1" x14ac:dyDescent="0.3">
      <c r="A17" s="195"/>
      <c r="B17" s="461"/>
      <c r="C17" s="1064" t="s">
        <v>2</v>
      </c>
      <c r="D17" s="1064"/>
      <c r="E17" s="1064"/>
      <c r="F17" s="1064"/>
      <c r="G17" s="262"/>
      <c r="H17" s="262"/>
      <c r="I17" s="612" t="str">
        <f>IF(SUM(I9:I16)=0,"",SUM(I9:I16))</f>
        <v/>
      </c>
      <c r="J17" s="19"/>
      <c r="K17" s="612" t="str">
        <f>IF(SUM(K9:K16)=0,"",SUM(K9:K16))</f>
        <v/>
      </c>
      <c r="L17" s="20"/>
      <c r="M17" s="288" t="str">
        <f>IF(AND(K17="",I17=""),"",IF(I17="","",IF(I17&lt;K17,12,IF(K17="",12,24))))</f>
        <v/>
      </c>
      <c r="N17" s="462"/>
      <c r="O17" s="563"/>
      <c r="P17" s="462"/>
      <c r="Q17" s="613" t="str">
        <f>IF(M17="","",IF(O17="X","",IF(M17=12,I17/12,(I17+K17)/24)))</f>
        <v/>
      </c>
      <c r="R17" s="298"/>
      <c r="S17" s="332"/>
      <c r="T17" s="332"/>
      <c r="U17" s="332"/>
    </row>
    <row r="18" spans="1:21" s="174" customFormat="1" ht="6" customHeight="1" thickTop="1" x14ac:dyDescent="0.25">
      <c r="A18" s="195"/>
      <c r="B18" s="461"/>
      <c r="C18" s="262"/>
      <c r="D18" s="262"/>
      <c r="E18" s="262"/>
      <c r="F18" s="262"/>
      <c r="G18" s="262"/>
      <c r="H18" s="262"/>
      <c r="I18" s="549"/>
      <c r="J18" s="19"/>
      <c r="K18" s="549"/>
      <c r="L18" s="20"/>
      <c r="M18" s="9"/>
      <c r="N18" s="462"/>
      <c r="O18" s="274"/>
      <c r="P18" s="462"/>
      <c r="Q18" s="453"/>
      <c r="R18" s="298"/>
      <c r="S18" s="332"/>
      <c r="T18" s="332"/>
      <c r="U18" s="332"/>
    </row>
    <row r="19" spans="1:21" s="174" customFormat="1" ht="6" customHeight="1" x14ac:dyDescent="0.25">
      <c r="A19" s="195"/>
      <c r="B19" s="535"/>
      <c r="C19" s="534"/>
      <c r="D19" s="534"/>
      <c r="E19" s="534"/>
      <c r="F19" s="534"/>
      <c r="G19" s="534"/>
      <c r="H19" s="534"/>
      <c r="I19" s="544"/>
      <c r="J19" s="544"/>
      <c r="K19" s="544"/>
      <c r="L19" s="544"/>
      <c r="M19" s="550"/>
      <c r="N19" s="550"/>
      <c r="O19" s="550"/>
      <c r="P19" s="550"/>
      <c r="Q19" s="551"/>
      <c r="R19" s="298"/>
      <c r="S19" s="332"/>
      <c r="T19" s="332"/>
      <c r="U19" s="332"/>
    </row>
    <row r="20" spans="1:21" s="174" customFormat="1" ht="16.899999999999999" customHeight="1" x14ac:dyDescent="0.25">
      <c r="A20" s="195"/>
      <c r="B20" s="284" t="s">
        <v>34</v>
      </c>
      <c r="D20" s="3" t="s">
        <v>74</v>
      </c>
      <c r="E20" s="3"/>
      <c r="F20" s="3"/>
      <c r="G20" s="3"/>
      <c r="H20" s="463"/>
      <c r="I20" s="297"/>
      <c r="J20" s="316"/>
      <c r="K20" s="297"/>
      <c r="L20" s="311"/>
      <c r="M20" s="178"/>
      <c r="N20" s="178"/>
      <c r="O20" s="178"/>
      <c r="P20" s="178"/>
      <c r="Q20" s="460"/>
      <c r="R20" s="298"/>
      <c r="S20" s="332"/>
      <c r="T20" s="332"/>
      <c r="U20" s="332"/>
    </row>
    <row r="21" spans="1:21" s="174" customFormat="1" ht="16.899999999999999" customHeight="1" x14ac:dyDescent="0.25">
      <c r="A21" s="195"/>
      <c r="B21" s="1065"/>
      <c r="C21" s="1065"/>
      <c r="D21" s="1065"/>
      <c r="E21" s="1065"/>
      <c r="F21" s="1065"/>
      <c r="G21" s="1065"/>
      <c r="H21" s="1065"/>
      <c r="I21" s="1065"/>
      <c r="J21" s="1065"/>
      <c r="K21" s="1065"/>
      <c r="L21" s="1065"/>
      <c r="M21" s="1065"/>
      <c r="N21" s="1065"/>
      <c r="O21" s="1065"/>
      <c r="P21" s="1065"/>
      <c r="Q21" s="1065"/>
      <c r="R21" s="298"/>
      <c r="S21" s="332"/>
      <c r="T21" s="332"/>
      <c r="U21" s="332"/>
    </row>
    <row r="22" spans="1:21" s="174" customFormat="1" ht="57" customHeight="1" x14ac:dyDescent="0.25">
      <c r="A22" s="195"/>
      <c r="B22" s="1065"/>
      <c r="C22" s="1065"/>
      <c r="D22" s="1065"/>
      <c r="E22" s="1065"/>
      <c r="F22" s="1065"/>
      <c r="G22" s="1065"/>
      <c r="H22" s="1065"/>
      <c r="I22" s="1065"/>
      <c r="J22" s="1065"/>
      <c r="K22" s="1065"/>
      <c r="L22" s="1065"/>
      <c r="M22" s="1065"/>
      <c r="N22" s="1065"/>
      <c r="O22" s="1065"/>
      <c r="P22" s="1065"/>
      <c r="Q22" s="1065"/>
      <c r="R22" s="298"/>
      <c r="S22" s="332"/>
      <c r="T22" s="332"/>
      <c r="U22" s="332"/>
    </row>
    <row r="23" spans="1:21" s="195" customFormat="1" ht="5.45" customHeight="1" x14ac:dyDescent="0.25">
      <c r="B23" s="421"/>
      <c r="C23" s="422"/>
      <c r="D23" s="422"/>
      <c r="E23" s="422"/>
      <c r="F23" s="422"/>
      <c r="G23" s="422"/>
      <c r="H23" s="422"/>
      <c r="I23" s="464"/>
      <c r="J23" s="464"/>
      <c r="K23" s="464"/>
      <c r="L23" s="464"/>
      <c r="M23" s="465"/>
      <c r="N23" s="465"/>
      <c r="O23" s="465"/>
      <c r="P23" s="465"/>
      <c r="Q23" s="466"/>
      <c r="R23" s="289"/>
      <c r="S23" s="332"/>
      <c r="T23" s="332"/>
      <c r="U23" s="332"/>
    </row>
    <row r="24" spans="1:21" ht="19.149999999999999" customHeight="1" x14ac:dyDescent="0.25">
      <c r="B24" s="330" t="s">
        <v>112</v>
      </c>
      <c r="C24" s="1154"/>
      <c r="D24" s="1154"/>
      <c r="E24" s="1154"/>
      <c r="F24" s="1154"/>
      <c r="G24" s="1154"/>
      <c r="H24" s="1154"/>
      <c r="I24" s="1154"/>
      <c r="J24" s="1154"/>
      <c r="K24" s="295"/>
      <c r="L24" s="295"/>
      <c r="M24" s="295"/>
      <c r="N24" s="295"/>
      <c r="O24" s="295"/>
      <c r="P24" s="295"/>
      <c r="Q24" s="295"/>
      <c r="R24" s="298"/>
    </row>
    <row r="25" spans="1:21" ht="15.6" customHeight="1" x14ac:dyDescent="0.25">
      <c r="B25" s="459" t="s">
        <v>3</v>
      </c>
      <c r="C25" s="1175"/>
      <c r="D25" s="1175"/>
      <c r="E25" s="1175"/>
      <c r="F25" s="1175"/>
      <c r="G25" s="16"/>
      <c r="H25" s="296" t="s">
        <v>103</v>
      </c>
      <c r="I25" s="371">
        <f>Input!$C$9</f>
        <v>2023</v>
      </c>
      <c r="J25" s="296" t="s">
        <v>103</v>
      </c>
      <c r="K25" s="6">
        <f>I25-1</f>
        <v>2022</v>
      </c>
      <c r="L25" s="4"/>
      <c r="N25" s="175"/>
      <c r="O25" s="175"/>
      <c r="P25" s="175"/>
      <c r="R25" s="298"/>
    </row>
    <row r="26" spans="1:21" ht="6" customHeight="1" x14ac:dyDescent="0.25">
      <c r="B26" s="175"/>
      <c r="C26" s="175"/>
      <c r="D26" s="175"/>
      <c r="E26" s="175"/>
      <c r="F26" s="175"/>
      <c r="G26" s="175"/>
      <c r="H26" s="4"/>
      <c r="I26" s="4"/>
      <c r="J26" s="4"/>
      <c r="K26" s="4"/>
      <c r="L26" s="4"/>
      <c r="M26" s="175"/>
      <c r="N26" s="175"/>
      <c r="O26" s="175"/>
      <c r="P26" s="175"/>
      <c r="Q26" s="175"/>
      <c r="R26" s="298"/>
    </row>
    <row r="27" spans="1:21" ht="15" customHeight="1" x14ac:dyDescent="0.25">
      <c r="B27" s="8" t="s">
        <v>241</v>
      </c>
      <c r="C27" s="8"/>
      <c r="D27" s="8"/>
      <c r="E27" s="261"/>
      <c r="F27" s="1151" t="s">
        <v>9</v>
      </c>
      <c r="G27" s="1151"/>
      <c r="H27" s="1151"/>
      <c r="I27" s="209"/>
      <c r="J27" s="308"/>
      <c r="K27" s="209"/>
      <c r="L27" s="279"/>
      <c r="M27" s="18"/>
      <c r="N27" s="18"/>
      <c r="O27" s="18"/>
      <c r="P27" s="18"/>
      <c r="Q27" s="452"/>
      <c r="R27" s="307"/>
    </row>
    <row r="28" spans="1:21" s="174" customFormat="1" ht="15" x14ac:dyDescent="0.25">
      <c r="A28" s="195"/>
      <c r="B28" s="8" t="s">
        <v>242</v>
      </c>
      <c r="C28" s="8"/>
      <c r="D28" s="8"/>
      <c r="E28" s="261"/>
      <c r="F28" s="1151" t="s">
        <v>10</v>
      </c>
      <c r="G28" s="1151"/>
      <c r="H28" s="1151"/>
      <c r="I28" s="210"/>
      <c r="J28" s="308"/>
      <c r="K28" s="210"/>
      <c r="L28" s="279"/>
      <c r="M28" s="18"/>
      <c r="N28" s="18"/>
      <c r="O28" s="1146" t="s">
        <v>265</v>
      </c>
      <c r="P28" s="18"/>
      <c r="Q28" s="452"/>
      <c r="R28" s="307"/>
      <c r="S28" s="332"/>
      <c r="T28" s="332"/>
      <c r="U28" s="332"/>
    </row>
    <row r="29" spans="1:21" s="174" customFormat="1" ht="13.9" customHeight="1" x14ac:dyDescent="0.25">
      <c r="A29" s="195"/>
      <c r="B29" s="1143" t="s">
        <v>243</v>
      </c>
      <c r="C29" s="1143"/>
      <c r="D29" s="1143"/>
      <c r="E29" s="1143"/>
      <c r="F29" s="1151" t="s">
        <v>11</v>
      </c>
      <c r="G29" s="1151"/>
      <c r="H29" s="1151"/>
      <c r="I29" s="210"/>
      <c r="J29" s="308"/>
      <c r="K29" s="210"/>
      <c r="L29" s="279"/>
      <c r="M29" s="18"/>
      <c r="N29" s="18"/>
      <c r="O29" s="1146"/>
      <c r="P29" s="18"/>
      <c r="Q29" s="452"/>
      <c r="R29" s="307"/>
      <c r="S29" s="332"/>
      <c r="T29" s="332"/>
      <c r="U29" s="332"/>
    </row>
    <row r="30" spans="1:21" s="174" customFormat="1" ht="15" x14ac:dyDescent="0.25">
      <c r="A30" s="195"/>
      <c r="B30" s="1143" t="s">
        <v>200</v>
      </c>
      <c r="C30" s="1143"/>
      <c r="D30" s="1143"/>
      <c r="E30" s="1143"/>
      <c r="F30" s="1151" t="s">
        <v>9</v>
      </c>
      <c r="G30" s="1151"/>
      <c r="H30" s="1151"/>
      <c r="I30" s="210"/>
      <c r="J30" s="308"/>
      <c r="K30" s="210"/>
      <c r="L30" s="279"/>
      <c r="M30" s="18"/>
      <c r="N30" s="18"/>
      <c r="O30" s="1146"/>
      <c r="P30" s="18"/>
      <c r="Q30" s="452"/>
      <c r="R30" s="307"/>
      <c r="S30" s="332"/>
      <c r="T30" s="332"/>
      <c r="U30" s="332"/>
    </row>
    <row r="31" spans="1:21" s="174" customFormat="1" ht="15" x14ac:dyDescent="0.25">
      <c r="A31" s="195"/>
      <c r="B31" s="1143" t="s">
        <v>199</v>
      </c>
      <c r="C31" s="1143"/>
      <c r="D31" s="1143"/>
      <c r="E31" s="1143"/>
      <c r="F31" s="1151" t="s">
        <v>9</v>
      </c>
      <c r="G31" s="1151"/>
      <c r="H31" s="1151"/>
      <c r="I31" s="210"/>
      <c r="J31" s="308"/>
      <c r="K31" s="210"/>
      <c r="L31" s="279"/>
      <c r="M31" s="18"/>
      <c r="N31" s="18"/>
      <c r="O31" s="1146"/>
      <c r="P31" s="18"/>
      <c r="Q31" s="452"/>
      <c r="R31" s="307"/>
      <c r="S31" s="332"/>
      <c r="T31" s="332"/>
      <c r="U31" s="332"/>
    </row>
    <row r="32" spans="1:21" s="174" customFormat="1" ht="15" x14ac:dyDescent="0.25">
      <c r="A32" s="195"/>
      <c r="B32" s="1143" t="s">
        <v>244</v>
      </c>
      <c r="C32" s="1143"/>
      <c r="D32" s="1143"/>
      <c r="E32" s="1143"/>
      <c r="F32" s="1151" t="s">
        <v>9</v>
      </c>
      <c r="G32" s="1151"/>
      <c r="H32" s="1151"/>
      <c r="I32" s="210"/>
      <c r="J32" s="308"/>
      <c r="K32" s="210"/>
      <c r="L32" s="279"/>
      <c r="M32" s="17"/>
      <c r="N32" s="18"/>
      <c r="O32" s="1146"/>
      <c r="P32" s="18"/>
      <c r="Q32" s="452"/>
      <c r="R32" s="307"/>
      <c r="S32" s="332"/>
      <c r="T32" s="332"/>
      <c r="U32" s="332"/>
    </row>
    <row r="33" spans="1:21" s="174" customFormat="1" x14ac:dyDescent="0.25">
      <c r="A33" s="195"/>
      <c r="B33" s="1143" t="s">
        <v>202</v>
      </c>
      <c r="C33" s="1143"/>
      <c r="D33" s="1143"/>
      <c r="E33" s="1143"/>
      <c r="F33" s="1151" t="s">
        <v>9</v>
      </c>
      <c r="G33" s="1151"/>
      <c r="H33" s="1151"/>
      <c r="I33" s="210"/>
      <c r="J33" s="308"/>
      <c r="K33" s="210"/>
      <c r="L33" s="279"/>
      <c r="M33" s="16" t="s">
        <v>109</v>
      </c>
      <c r="N33" s="18"/>
      <c r="O33" s="1146"/>
      <c r="P33" s="18"/>
      <c r="Q33" s="16" t="s">
        <v>111</v>
      </c>
      <c r="R33" s="467"/>
      <c r="S33" s="332"/>
      <c r="T33" s="332"/>
      <c r="U33" s="332"/>
    </row>
    <row r="34" spans="1:21" s="174" customFormat="1" ht="17.45" customHeight="1" thickBot="1" x14ac:dyDescent="0.3">
      <c r="A34" s="195"/>
      <c r="B34" s="1143" t="s">
        <v>15</v>
      </c>
      <c r="C34" s="1143"/>
      <c r="D34" s="1143"/>
      <c r="E34" s="1143"/>
      <c r="F34" s="1151" t="s">
        <v>11</v>
      </c>
      <c r="G34" s="1151"/>
      <c r="H34" s="1151"/>
      <c r="I34" s="210"/>
      <c r="J34" s="308"/>
      <c r="K34" s="210"/>
      <c r="L34" s="279"/>
      <c r="M34" s="18" t="s">
        <v>110</v>
      </c>
      <c r="N34" s="18"/>
      <c r="O34" s="1147"/>
      <c r="P34" s="18"/>
      <c r="Q34" s="453" t="s">
        <v>68</v>
      </c>
      <c r="R34" s="467"/>
      <c r="S34" s="332"/>
      <c r="T34" s="332"/>
      <c r="U34" s="332"/>
    </row>
    <row r="35" spans="1:21" s="174" customFormat="1" ht="15.6" customHeight="1" thickBot="1" x14ac:dyDescent="0.3">
      <c r="A35" s="195"/>
      <c r="B35" s="461"/>
      <c r="C35" s="1064" t="s">
        <v>2</v>
      </c>
      <c r="D35" s="1064"/>
      <c r="E35" s="1064"/>
      <c r="F35" s="1064"/>
      <c r="G35" s="262"/>
      <c r="H35" s="262"/>
      <c r="I35" s="612" t="str">
        <f>IF(SUM(I27:I34)=0,"",SUM(I27:I34))</f>
        <v/>
      </c>
      <c r="J35" s="19"/>
      <c r="K35" s="612" t="str">
        <f>IF(SUM(K27:K34)=0,"",SUM(K27:K34))</f>
        <v/>
      </c>
      <c r="L35" s="20"/>
      <c r="M35" s="288" t="str">
        <f>IF(AND(K35="",I35=""),"",IF(I35="","",IF(I35&lt;K35,12,IF(K35="",12,24))))</f>
        <v/>
      </c>
      <c r="N35" s="462"/>
      <c r="O35" s="563"/>
      <c r="P35" s="462"/>
      <c r="Q35" s="613" t="str">
        <f>IF(M35="","",IF(O35="X","",IF(M35=12,I35/12,(I35+K35)/24)))</f>
        <v/>
      </c>
      <c r="R35" s="298"/>
      <c r="S35" s="332"/>
      <c r="T35" s="332"/>
      <c r="U35" s="332"/>
    </row>
    <row r="36" spans="1:21" s="174" customFormat="1" ht="7.15" customHeight="1" thickTop="1" x14ac:dyDescent="0.25">
      <c r="A36" s="195"/>
      <c r="B36" s="461"/>
      <c r="C36" s="262"/>
      <c r="D36" s="262"/>
      <c r="E36" s="262"/>
      <c r="F36" s="262"/>
      <c r="G36" s="262"/>
      <c r="H36" s="262"/>
      <c r="I36" s="549"/>
      <c r="J36" s="19"/>
      <c r="K36" s="549"/>
      <c r="L36" s="20"/>
      <c r="M36" s="9"/>
      <c r="N36" s="462"/>
      <c r="O36" s="274"/>
      <c r="P36" s="462"/>
      <c r="Q36" s="453"/>
      <c r="R36" s="298"/>
      <c r="S36" s="332"/>
      <c r="T36" s="332"/>
      <c r="U36" s="332"/>
    </row>
    <row r="37" spans="1:21" s="174" customFormat="1" ht="6" customHeight="1" x14ac:dyDescent="0.25">
      <c r="A37" s="195"/>
      <c r="B37" s="535"/>
      <c r="C37" s="534"/>
      <c r="D37" s="534"/>
      <c r="E37" s="534"/>
      <c r="F37" s="534"/>
      <c r="G37" s="534"/>
      <c r="H37" s="534"/>
      <c r="I37" s="544"/>
      <c r="J37" s="544"/>
      <c r="K37" s="544"/>
      <c r="L37" s="544"/>
      <c r="M37" s="550"/>
      <c r="N37" s="550"/>
      <c r="O37" s="550"/>
      <c r="P37" s="550"/>
      <c r="Q37" s="551"/>
      <c r="R37" s="298"/>
      <c r="S37" s="332"/>
      <c r="T37" s="332"/>
      <c r="U37" s="332"/>
    </row>
    <row r="38" spans="1:21" s="174" customFormat="1" ht="16.899999999999999" customHeight="1" x14ac:dyDescent="0.25">
      <c r="A38" s="195"/>
      <c r="B38" s="284" t="s">
        <v>34</v>
      </c>
      <c r="D38" s="3" t="s">
        <v>74</v>
      </c>
      <c r="E38" s="3"/>
      <c r="F38" s="3"/>
      <c r="G38" s="3"/>
      <c r="H38" s="463"/>
      <c r="I38" s="297"/>
      <c r="J38" s="316"/>
      <c r="K38" s="297"/>
      <c r="L38" s="311"/>
      <c r="M38" s="178"/>
      <c r="N38" s="178"/>
      <c r="O38" s="178"/>
      <c r="P38" s="178"/>
      <c r="Q38" s="460"/>
      <c r="R38" s="298"/>
      <c r="S38" s="332"/>
      <c r="T38" s="332"/>
      <c r="U38" s="332"/>
    </row>
    <row r="39" spans="1:21" s="174" customFormat="1" ht="16.899999999999999" customHeight="1" x14ac:dyDescent="0.25">
      <c r="A39" s="195"/>
      <c r="B39" s="1065"/>
      <c r="C39" s="1065"/>
      <c r="D39" s="1065"/>
      <c r="E39" s="1065"/>
      <c r="F39" s="1065"/>
      <c r="G39" s="1065"/>
      <c r="H39" s="1065"/>
      <c r="I39" s="1065"/>
      <c r="J39" s="1065"/>
      <c r="K39" s="1065"/>
      <c r="L39" s="1065"/>
      <c r="M39" s="1065"/>
      <c r="N39" s="1065"/>
      <c r="O39" s="1065"/>
      <c r="P39" s="1065"/>
      <c r="Q39" s="1065"/>
      <c r="R39" s="298"/>
      <c r="S39" s="332"/>
      <c r="T39" s="332"/>
      <c r="U39" s="332"/>
    </row>
    <row r="40" spans="1:21" s="174" customFormat="1" ht="61.15" customHeight="1" x14ac:dyDescent="0.25">
      <c r="A40" s="195"/>
      <c r="B40" s="1065"/>
      <c r="C40" s="1065"/>
      <c r="D40" s="1065"/>
      <c r="E40" s="1065"/>
      <c r="F40" s="1065"/>
      <c r="G40" s="1065"/>
      <c r="H40" s="1065"/>
      <c r="I40" s="1065"/>
      <c r="J40" s="1065"/>
      <c r="K40" s="1065"/>
      <c r="L40" s="1065"/>
      <c r="M40" s="1065"/>
      <c r="N40" s="1065"/>
      <c r="O40" s="1065"/>
      <c r="P40" s="1065"/>
      <c r="Q40" s="1065"/>
      <c r="R40" s="298"/>
      <c r="S40" s="332"/>
      <c r="T40" s="332"/>
      <c r="U40" s="332"/>
    </row>
    <row r="41" spans="1:21" x14ac:dyDescent="0.25">
      <c r="B41" s="195"/>
      <c r="C41" s="195"/>
      <c r="D41" s="195"/>
      <c r="E41" s="195"/>
      <c r="F41" s="195"/>
      <c r="G41" s="195"/>
      <c r="H41" s="195"/>
      <c r="I41" s="195"/>
      <c r="J41" s="195"/>
      <c r="K41" s="195"/>
      <c r="L41" s="195"/>
      <c r="M41" s="195"/>
      <c r="N41" s="195"/>
      <c r="O41" s="195"/>
      <c r="P41" s="195"/>
      <c r="Q41" s="444"/>
    </row>
    <row r="42" spans="1:21" s="332" customFormat="1" x14ac:dyDescent="0.25">
      <c r="B42" s="332">
        <f>C6</f>
        <v>0</v>
      </c>
      <c r="C42" s="332">
        <f>C7</f>
        <v>0</v>
      </c>
      <c r="D42" s="567" t="str">
        <f>I35</f>
        <v/>
      </c>
      <c r="E42" s="567" t="str">
        <f>K17</f>
        <v/>
      </c>
      <c r="F42" s="570" t="str">
        <f>Q17</f>
        <v/>
      </c>
      <c r="Q42" s="564"/>
      <c r="R42" s="292"/>
    </row>
    <row r="43" spans="1:21" s="332" customFormat="1" x14ac:dyDescent="0.25">
      <c r="B43" s="332">
        <f>C24</f>
        <v>0</v>
      </c>
      <c r="C43" s="332">
        <f>C25</f>
        <v>0</v>
      </c>
      <c r="D43" s="567" t="str">
        <f>I35</f>
        <v/>
      </c>
      <c r="E43" s="567" t="str">
        <f>K35</f>
        <v/>
      </c>
      <c r="F43" s="570" t="str">
        <f>Q35</f>
        <v/>
      </c>
      <c r="Q43" s="564"/>
      <c r="R43" s="292"/>
    </row>
    <row r="44" spans="1:21" s="332" customFormat="1" x14ac:dyDescent="0.25">
      <c r="Q44" s="564"/>
      <c r="R44" s="292"/>
    </row>
    <row r="45" spans="1:21" s="332" customFormat="1" x14ac:dyDescent="0.25">
      <c r="Q45" s="564"/>
      <c r="R45" s="292"/>
    </row>
    <row r="46" spans="1:21" s="332" customFormat="1" x14ac:dyDescent="0.25">
      <c r="Q46" s="564"/>
      <c r="R46" s="292"/>
    </row>
    <row r="47" spans="1:21" s="332" customFormat="1" x14ac:dyDescent="0.25">
      <c r="Q47" s="564"/>
      <c r="R47" s="292"/>
    </row>
    <row r="48" spans="1:21" s="332" customFormat="1" x14ac:dyDescent="0.25">
      <c r="Q48" s="564"/>
      <c r="R48" s="292"/>
    </row>
    <row r="49" spans="2:18" s="332" customFormat="1" x14ac:dyDescent="0.25">
      <c r="Q49" s="564"/>
      <c r="R49" s="292"/>
    </row>
    <row r="50" spans="2:18" s="332" customFormat="1" x14ac:dyDescent="0.25">
      <c r="Q50" s="564"/>
      <c r="R50" s="292"/>
    </row>
    <row r="51" spans="2:18" x14ac:dyDescent="0.25">
      <c r="B51" s="195"/>
      <c r="C51" s="195"/>
      <c r="D51" s="195"/>
      <c r="E51" s="195"/>
      <c r="F51" s="195"/>
      <c r="G51" s="195"/>
      <c r="H51" s="195"/>
      <c r="I51" s="195"/>
      <c r="J51" s="195"/>
      <c r="K51" s="195"/>
      <c r="L51" s="195"/>
      <c r="M51" s="195"/>
      <c r="N51" s="195"/>
      <c r="O51" s="195"/>
      <c r="P51" s="195"/>
      <c r="Q51" s="444"/>
    </row>
    <row r="52" spans="2:18" x14ac:dyDescent="0.25">
      <c r="B52" s="195"/>
      <c r="C52" s="195"/>
      <c r="D52" s="195"/>
      <c r="E52" s="195"/>
      <c r="F52" s="195"/>
      <c r="G52" s="195"/>
      <c r="H52" s="195"/>
      <c r="I52" s="195"/>
      <c r="J52" s="195"/>
      <c r="K52" s="195"/>
      <c r="L52" s="195"/>
      <c r="M52" s="195"/>
      <c r="N52" s="195"/>
      <c r="O52" s="195"/>
      <c r="P52" s="195"/>
      <c r="Q52" s="444"/>
    </row>
    <row r="53" spans="2:18" x14ac:dyDescent="0.25">
      <c r="B53" s="195"/>
      <c r="C53" s="195"/>
      <c r="D53" s="195"/>
      <c r="E53" s="195"/>
      <c r="F53" s="195"/>
      <c r="G53" s="195"/>
      <c r="H53" s="195"/>
      <c r="I53" s="195"/>
      <c r="J53" s="195"/>
      <c r="K53" s="195"/>
      <c r="L53" s="195"/>
      <c r="M53" s="195"/>
      <c r="N53" s="195"/>
      <c r="O53" s="195"/>
      <c r="P53" s="195"/>
      <c r="Q53" s="444"/>
    </row>
    <row r="54" spans="2:18" x14ac:dyDescent="0.25">
      <c r="B54" s="195"/>
      <c r="C54" s="195"/>
      <c r="D54" s="195"/>
      <c r="E54" s="195"/>
      <c r="F54" s="195"/>
      <c r="G54" s="195"/>
      <c r="H54" s="195"/>
      <c r="I54" s="195"/>
      <c r="J54" s="195"/>
      <c r="K54" s="195"/>
      <c r="L54" s="195"/>
      <c r="M54" s="195"/>
      <c r="N54" s="195"/>
      <c r="O54" s="195"/>
      <c r="P54" s="195"/>
      <c r="Q54" s="444"/>
    </row>
  </sheetData>
  <sheetProtection selectLockedCells="1"/>
  <protectedRanges>
    <protectedRange sqref="I7" name="Range1_1"/>
    <protectedRange sqref="I25" name="Range1_1_1"/>
  </protectedRanges>
  <dataConsolidate/>
  <mergeCells count="48">
    <mergeCell ref="I3:J3"/>
    <mergeCell ref="K3:L3"/>
    <mergeCell ref="C6:J6"/>
    <mergeCell ref="F13:H13"/>
    <mergeCell ref="F15:H15"/>
    <mergeCell ref="B15:E15"/>
    <mergeCell ref="B14:E14"/>
    <mergeCell ref="F14:H14"/>
    <mergeCell ref="N1:Q1"/>
    <mergeCell ref="N3:Q3"/>
    <mergeCell ref="B13:E13"/>
    <mergeCell ref="B12:E12"/>
    <mergeCell ref="C7:F7"/>
    <mergeCell ref="F9:H9"/>
    <mergeCell ref="F10:H10"/>
    <mergeCell ref="B11:E11"/>
    <mergeCell ref="F11:H11"/>
    <mergeCell ref="B1:H3"/>
    <mergeCell ref="N2:Q2"/>
    <mergeCell ref="I1:J1"/>
    <mergeCell ref="K1:L1"/>
    <mergeCell ref="I2:J2"/>
    <mergeCell ref="K2:L2"/>
    <mergeCell ref="F12:H12"/>
    <mergeCell ref="B39:Q40"/>
    <mergeCell ref="B33:E33"/>
    <mergeCell ref="F33:H33"/>
    <mergeCell ref="B34:E34"/>
    <mergeCell ref="F34:H34"/>
    <mergeCell ref="C35:F35"/>
    <mergeCell ref="O28:O34"/>
    <mergeCell ref="B32:E32"/>
    <mergeCell ref="F32:H32"/>
    <mergeCell ref="F28:H28"/>
    <mergeCell ref="B29:E29"/>
    <mergeCell ref="F29:H29"/>
    <mergeCell ref="B30:E30"/>
    <mergeCell ref="F30:H30"/>
    <mergeCell ref="B31:E31"/>
    <mergeCell ref="F31:H31"/>
    <mergeCell ref="O10:O16"/>
    <mergeCell ref="C24:J24"/>
    <mergeCell ref="C25:F25"/>
    <mergeCell ref="F27:H27"/>
    <mergeCell ref="F16:H16"/>
    <mergeCell ref="C17:F17"/>
    <mergeCell ref="B21:Q22"/>
    <mergeCell ref="B16:E16"/>
  </mergeCells>
  <conditionalFormatting sqref="B39">
    <cfRule type="cellIs" dxfId="3" priority="2" stopIfTrue="1" operator="equal">
      <formula>0</formula>
    </cfRule>
  </conditionalFormatting>
  <conditionalFormatting sqref="C6 C7:F7 I9:I16 K9:K16 B21 C24 C25:F25 I27:I34 K27:K34">
    <cfRule type="cellIs" dxfId="2" priority="7" stopIfTrue="1" operator="equal">
      <formula>0</formula>
    </cfRule>
  </conditionalFormatting>
  <conditionalFormatting sqref="I20 K20">
    <cfRule type="cellIs" dxfId="1" priority="6" stopIfTrue="1" operator="equal">
      <formula>0</formula>
    </cfRule>
  </conditionalFormatting>
  <conditionalFormatting sqref="I38 K38">
    <cfRule type="cellIs" dxfId="0" priority="1" stopIfTrue="1" operator="equal">
      <formula>0</formula>
    </cfRule>
  </conditionalFormatting>
  <dataValidations count="3">
    <dataValidation type="whole" allowBlank="1" showInputMessage="1" showErrorMessage="1" errorTitle="Negative number" error="Can not put a negative number into worksheet" sqref="I23:L23 L12:L16 J16 J12:J13 J19:J20 I19 L19:L20 K19 K37 L37:L38 I37 J37:J38 J30:J31 J34 L30:L34" xr:uid="{00000000-0002-0000-2200-000000000000}">
      <formula1>0</formula1>
      <formula2>999999999999</formula2>
    </dataValidation>
    <dataValidation allowBlank="1" showInputMessage="1" showErrorMessage="1" errorTitle="Negative number" error="Can not put a negative number into worksheet" sqref="I32:K33 I14:K15 I16 I12:I13 I20 K20 K16 K12:K13 K30:K31 K34 K38 I38 I30:I31 I34" xr:uid="{00000000-0002-0000-2200-000001000000}"/>
    <dataValidation type="whole" allowBlank="1" showInputMessage="1" showErrorMessage="1" error="Can not use a positive number" sqref="I28 I10 K10 K28" xr:uid="{00000000-0002-0000-2200-000002000000}">
      <formula1>-5.55555555555555E+23</formula1>
      <formula2>0</formula2>
    </dataValidation>
  </dataValidations>
  <printOptions horizontalCentered="1"/>
  <pageMargins left="0" right="0" top="0.5" bottom="0" header="0" footer="0"/>
  <pageSetup scale="96"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8080" r:id="rId4" name="Button 16">
              <controlPr defaultSize="0" print="0" autoFill="0" autoPict="0" macro="[0]!farm">
                <anchor moveWithCells="1" sizeWithCells="1">
                  <from>
                    <xdr:col>13</xdr:col>
                    <xdr:colOff>57150</xdr:colOff>
                    <xdr:row>5</xdr:row>
                    <xdr:rowOff>57150</xdr:rowOff>
                  </from>
                  <to>
                    <xdr:col>16</xdr:col>
                    <xdr:colOff>1028700</xdr:colOff>
                    <xdr:row>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W13"/>
  <sheetViews>
    <sheetView showGridLines="0" zoomScaleNormal="100" workbookViewId="0">
      <selection activeCell="E13" sqref="E13"/>
    </sheetView>
  </sheetViews>
  <sheetFormatPr defaultColWidth="8.85546875" defaultRowHeight="14.25" x14ac:dyDescent="0.2"/>
  <cols>
    <col min="1" max="1" width="8.85546875" style="379"/>
    <col min="2" max="3" width="15.28515625" style="379" customWidth="1"/>
    <col min="4" max="6" width="8.85546875" style="379"/>
    <col min="7" max="7" width="15.140625" style="379" customWidth="1"/>
    <col min="8" max="8" width="8.85546875" style="379"/>
    <col min="9" max="9" width="24.5703125" style="379" customWidth="1"/>
    <col min="10" max="23" width="8.85546875" style="614"/>
    <col min="24" max="16384" width="8.85546875" style="379"/>
  </cols>
  <sheetData>
    <row r="1" spans="1:22" ht="15.75" thickBot="1" x14ac:dyDescent="0.3">
      <c r="A1" s="912" t="s">
        <v>27</v>
      </c>
      <c r="B1" s="913"/>
      <c r="C1" s="909"/>
      <c r="D1" s="910"/>
      <c r="E1" s="911"/>
      <c r="F1" s="480" t="s">
        <v>23</v>
      </c>
      <c r="G1" s="672"/>
      <c r="H1" s="481" t="s">
        <v>24</v>
      </c>
      <c r="I1" s="482"/>
      <c r="V1" s="614" t="str">
        <f>IF(I1 &lt;&gt; "", I1,IF(G1&lt;&gt;"",G1,""))</f>
        <v/>
      </c>
    </row>
    <row r="2" spans="1:22" ht="13.15" customHeight="1" thickBot="1" x14ac:dyDescent="0.3">
      <c r="A2" s="483"/>
      <c r="B2" s="484"/>
      <c r="C2" s="485">
        <v>2008</v>
      </c>
      <c r="D2" s="484"/>
      <c r="E2" s="484"/>
      <c r="F2" s="486">
        <v>0.21</v>
      </c>
      <c r="G2" s="487"/>
      <c r="H2" s="487"/>
      <c r="I2" s="488">
        <v>0.23</v>
      </c>
    </row>
    <row r="3" spans="1:22" ht="15.75" thickBot="1" x14ac:dyDescent="0.3">
      <c r="A3" s="914" t="s">
        <v>100</v>
      </c>
      <c r="B3" s="915"/>
      <c r="C3" s="909"/>
      <c r="D3" s="910"/>
      <c r="E3" s="911"/>
      <c r="F3" s="486"/>
      <c r="G3" s="487"/>
      <c r="H3" s="487"/>
      <c r="I3" s="488"/>
    </row>
    <row r="4" spans="1:22" ht="15.75" thickBot="1" x14ac:dyDescent="0.3">
      <c r="A4" s="483"/>
      <c r="B4" s="484"/>
      <c r="C4" s="485"/>
      <c r="D4" s="484"/>
      <c r="E4" s="484"/>
      <c r="F4" s="486"/>
      <c r="G4" s="487"/>
      <c r="H4" s="487"/>
      <c r="I4" s="488"/>
    </row>
    <row r="5" spans="1:22" ht="15.75" thickBot="1" x14ac:dyDescent="0.3">
      <c r="A5" s="916" t="s">
        <v>5</v>
      </c>
      <c r="B5" s="917"/>
      <c r="C5" s="909"/>
      <c r="D5" s="910"/>
      <c r="E5" s="911"/>
      <c r="F5" s="489">
        <v>0.23</v>
      </c>
      <c r="G5" s="490"/>
      <c r="H5" s="491" t="s">
        <v>22</v>
      </c>
      <c r="I5" s="492"/>
    </row>
    <row r="6" spans="1:22" ht="18" x14ac:dyDescent="0.25">
      <c r="A6" s="633"/>
      <c r="B6" s="633"/>
      <c r="C6" s="633"/>
      <c r="D6" s="633"/>
      <c r="E6" s="633"/>
      <c r="F6" s="845"/>
      <c r="G6" s="846"/>
      <c r="H6" s="845"/>
      <c r="I6" s="633"/>
    </row>
    <row r="7" spans="1:22" x14ac:dyDescent="0.2">
      <c r="A7" s="918" t="s">
        <v>91</v>
      </c>
      <c r="B7" s="918"/>
      <c r="C7" s="918"/>
      <c r="D7" s="487"/>
      <c r="E7" s="487"/>
      <c r="F7" s="847"/>
      <c r="G7" s="848">
        <v>2023</v>
      </c>
      <c r="H7" s="847"/>
      <c r="I7" s="487"/>
    </row>
    <row r="8" spans="1:22" x14ac:dyDescent="0.2">
      <c r="A8" s="487"/>
      <c r="B8" s="487"/>
      <c r="C8" s="487" t="s">
        <v>30</v>
      </c>
      <c r="D8" s="487" t="s">
        <v>30</v>
      </c>
      <c r="E8" s="487"/>
      <c r="F8" s="847"/>
      <c r="G8" s="848">
        <v>2022</v>
      </c>
      <c r="H8" s="847"/>
      <c r="I8" s="487"/>
    </row>
    <row r="9" spans="1:22" x14ac:dyDescent="0.2">
      <c r="A9" s="487"/>
      <c r="B9" s="487" t="s">
        <v>32</v>
      </c>
      <c r="C9" s="493">
        <v>2023</v>
      </c>
      <c r="D9" s="487">
        <f>C9-1</f>
        <v>2022</v>
      </c>
      <c r="E9" s="487"/>
      <c r="F9" s="847"/>
      <c r="G9" s="848">
        <v>2021</v>
      </c>
      <c r="H9" s="847"/>
      <c r="I9" s="487"/>
    </row>
    <row r="10" spans="1:22" x14ac:dyDescent="0.2">
      <c r="F10" s="641"/>
      <c r="G10" s="848">
        <v>2020</v>
      </c>
      <c r="H10" s="847"/>
      <c r="I10" s="487"/>
    </row>
    <row r="11" spans="1:22" x14ac:dyDescent="0.2">
      <c r="F11" s="641"/>
      <c r="G11" s="848">
        <v>2019</v>
      </c>
      <c r="H11" s="641"/>
      <c r="I11" s="383"/>
    </row>
    <row r="13" spans="1:22" x14ac:dyDescent="0.2">
      <c r="A13" s="908"/>
      <c r="B13" s="908"/>
    </row>
  </sheetData>
  <sheetProtection selectLockedCells="1"/>
  <mergeCells count="8">
    <mergeCell ref="A13:B13"/>
    <mergeCell ref="C5:E5"/>
    <mergeCell ref="C3:E3"/>
    <mergeCell ref="C1:E1"/>
    <mergeCell ref="A1:B1"/>
    <mergeCell ref="A3:B3"/>
    <mergeCell ref="A5:B5"/>
    <mergeCell ref="A7:C7"/>
  </mergeCells>
  <conditionalFormatting sqref="C1 G1 I1 C3 C5 I5">
    <cfRule type="cellIs" dxfId="357" priority="6" stopIfTrue="1" operator="equal">
      <formula>0</formula>
    </cfRule>
  </conditionalFormatting>
  <dataValidations count="1">
    <dataValidation type="list" allowBlank="1" showInputMessage="1" showErrorMessage="1" sqref="C9" xr:uid="{00000000-0002-0000-0300-000000000000}">
      <formula1>$G$7:$G$10</formula1>
    </dataValidation>
  </dataValidations>
  <pageMargins left="0.75" right="0.75" top="0.75" bottom="0.75" header="0.3" footer="0.3"/>
  <pageSetup scale="81"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Button 3">
              <controlPr defaultSize="0" print="0" autoFill="0" autoPict="0" macro="[0]!SaveToDirectory">
                <anchor moveWithCells="1" sizeWithCells="1">
                  <from>
                    <xdr:col>9</xdr:col>
                    <xdr:colOff>0</xdr:colOff>
                    <xdr:row>1</xdr:row>
                    <xdr:rowOff>104775</xdr:rowOff>
                  </from>
                  <to>
                    <xdr:col>9</xdr:col>
                    <xdr:colOff>0</xdr:colOff>
                    <xdr:row>4</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2"/>
    <pageSetUpPr fitToPage="1"/>
  </sheetPr>
  <dimension ref="A1:G67"/>
  <sheetViews>
    <sheetView showGridLines="0" topLeftCell="A9" zoomScaleNormal="100" workbookViewId="0">
      <selection activeCell="E43" sqref="E43"/>
    </sheetView>
  </sheetViews>
  <sheetFormatPr defaultColWidth="9.140625" defaultRowHeight="15" x14ac:dyDescent="0.25"/>
  <cols>
    <col min="1" max="1" width="24.28515625" style="50" customWidth="1"/>
    <col min="2" max="2" width="15" style="50" bestFit="1" customWidth="1"/>
    <col min="3" max="3" width="15.42578125" style="50" bestFit="1" customWidth="1"/>
    <col min="4" max="4" width="20.28515625" style="50" bestFit="1" customWidth="1"/>
    <col min="5" max="7" width="18.28515625" style="50" customWidth="1"/>
    <col min="8" max="16384" width="9.140625" style="50"/>
  </cols>
  <sheetData>
    <row r="1" spans="1:7" ht="13.15" customHeight="1" x14ac:dyDescent="0.25">
      <c r="A1" s="971" t="s">
        <v>35</v>
      </c>
      <c r="B1" s="971"/>
      <c r="C1" s="971"/>
      <c r="D1" s="62" t="s">
        <v>167</v>
      </c>
      <c r="E1" s="654"/>
      <c r="F1" s="62" t="s">
        <v>36</v>
      </c>
      <c r="G1" s="654"/>
    </row>
    <row r="2" spans="1:7" ht="13.9" customHeight="1" x14ac:dyDescent="0.25">
      <c r="A2" s="971"/>
      <c r="B2" s="971"/>
      <c r="C2" s="971"/>
      <c r="D2" s="62" t="s">
        <v>90</v>
      </c>
      <c r="E2" s="478" t="str">
        <f>IF(Input!I1=0,"",Input!I1)</f>
        <v/>
      </c>
      <c r="F2" s="62" t="s">
        <v>37</v>
      </c>
      <c r="G2" s="479"/>
    </row>
    <row r="3" spans="1:7" ht="14.45" customHeight="1" x14ac:dyDescent="0.25">
      <c r="A3" s="971"/>
      <c r="B3" s="971"/>
      <c r="C3" s="971"/>
      <c r="D3" s="62"/>
      <c r="E3" s="70"/>
      <c r="F3" s="62"/>
      <c r="G3" s="62"/>
    </row>
    <row r="4" spans="1:7" x14ac:dyDescent="0.25">
      <c r="A4" s="972" t="s">
        <v>190</v>
      </c>
      <c r="B4" s="972"/>
      <c r="C4" s="972"/>
      <c r="D4" s="972"/>
      <c r="E4" s="972"/>
      <c r="F4" s="972"/>
      <c r="G4" s="972"/>
    </row>
    <row r="5" spans="1:7" ht="8.4499999999999993" customHeight="1" thickBot="1" x14ac:dyDescent="0.3">
      <c r="A5" s="972"/>
      <c r="B5" s="972"/>
      <c r="C5" s="972"/>
      <c r="D5" s="972"/>
      <c r="E5" s="972"/>
      <c r="F5" s="972"/>
      <c r="G5" s="972"/>
    </row>
    <row r="6" spans="1:7" ht="20.25" customHeight="1" thickBot="1" x14ac:dyDescent="0.3">
      <c r="A6" s="939" t="s">
        <v>164</v>
      </c>
      <c r="B6" s="940"/>
      <c r="C6" s="941"/>
      <c r="D6" s="673" t="s">
        <v>310</v>
      </c>
      <c r="E6" s="674">
        <v>45292</v>
      </c>
      <c r="F6" s="675" t="s">
        <v>282</v>
      </c>
      <c r="G6" s="674"/>
    </row>
    <row r="7" spans="1:7" ht="15.75" thickBot="1" x14ac:dyDescent="0.3">
      <c r="A7" s="676" t="s">
        <v>38</v>
      </c>
      <c r="B7" s="939" t="s">
        <v>39</v>
      </c>
      <c r="C7" s="941"/>
      <c r="D7" s="677"/>
      <c r="E7" s="678"/>
      <c r="F7" s="679"/>
      <c r="G7" s="680"/>
    </row>
    <row r="8" spans="1:7" ht="21.6" customHeight="1" thickBot="1" x14ac:dyDescent="0.3">
      <c r="A8" s="681" t="s">
        <v>40</v>
      </c>
      <c r="B8" s="682" t="s">
        <v>41</v>
      </c>
      <c r="C8" s="683" t="s">
        <v>42</v>
      </c>
      <c r="D8" s="942" t="s">
        <v>43</v>
      </c>
      <c r="E8" s="943"/>
      <c r="F8" s="944"/>
      <c r="G8" s="684" t="s">
        <v>44</v>
      </c>
    </row>
    <row r="9" spans="1:7" x14ac:dyDescent="0.25">
      <c r="A9" s="685"/>
      <c r="B9" s="57" t="s">
        <v>45</v>
      </c>
      <c r="C9" s="686"/>
      <c r="D9" s="945" t="s">
        <v>46</v>
      </c>
      <c r="E9" s="946"/>
      <c r="F9" s="687">
        <v>40</v>
      </c>
      <c r="G9" s="688" t="str">
        <f>IF(C9*F9*52/12=0,"",C9*F9*52/12)</f>
        <v/>
      </c>
    </row>
    <row r="10" spans="1:7" x14ac:dyDescent="0.25">
      <c r="A10" s="689"/>
      <c r="B10" s="58" t="s">
        <v>47</v>
      </c>
      <c r="C10" s="690"/>
      <c r="D10" s="947" t="s">
        <v>48</v>
      </c>
      <c r="E10" s="947"/>
      <c r="F10" s="948"/>
      <c r="G10" s="691"/>
    </row>
    <row r="11" spans="1:7" x14ac:dyDescent="0.25">
      <c r="A11" s="689"/>
      <c r="B11" s="58" t="s">
        <v>49</v>
      </c>
      <c r="C11" s="690"/>
      <c r="D11" s="947" t="s">
        <v>50</v>
      </c>
      <c r="E11" s="947"/>
      <c r="F11" s="948"/>
      <c r="G11" s="691" t="str">
        <f>IF(C11="","",C11*26/12)</f>
        <v/>
      </c>
    </row>
    <row r="12" spans="1:7" x14ac:dyDescent="0.25">
      <c r="A12" s="689"/>
      <c r="B12" s="58" t="s">
        <v>51</v>
      </c>
      <c r="C12" s="690"/>
      <c r="D12" s="947" t="s">
        <v>52</v>
      </c>
      <c r="E12" s="947"/>
      <c r="F12" s="948"/>
      <c r="G12" s="691" t="str">
        <f>IF(C12="","",C12*2)</f>
        <v/>
      </c>
    </row>
    <row r="13" spans="1:7" x14ac:dyDescent="0.25">
      <c r="A13" s="689"/>
      <c r="B13" s="58" t="s">
        <v>53</v>
      </c>
      <c r="C13" s="690"/>
      <c r="D13" s="947" t="s">
        <v>54</v>
      </c>
      <c r="E13" s="947"/>
      <c r="F13" s="948"/>
      <c r="G13" s="691" t="str">
        <f>IF(C13="","",C13)</f>
        <v/>
      </c>
    </row>
    <row r="14" spans="1:7" x14ac:dyDescent="0.25">
      <c r="A14" s="689"/>
      <c r="B14" s="58" t="s">
        <v>55</v>
      </c>
      <c r="C14" s="690"/>
      <c r="D14" s="947" t="s">
        <v>56</v>
      </c>
      <c r="E14" s="947"/>
      <c r="F14" s="948"/>
      <c r="G14" s="691" t="str">
        <f>IF(C14=0,"",C14/12)</f>
        <v/>
      </c>
    </row>
    <row r="15" spans="1:7" ht="15.75" thickBot="1" x14ac:dyDescent="0.3">
      <c r="A15" s="692"/>
      <c r="B15" s="59" t="s">
        <v>135</v>
      </c>
      <c r="C15" s="693"/>
      <c r="D15" s="949" t="s">
        <v>57</v>
      </c>
      <c r="E15" s="950"/>
      <c r="F15" s="694"/>
      <c r="G15" s="691" t="str">
        <f>IF(C15*F15/12=0,"",C15*F15/12)</f>
        <v/>
      </c>
    </row>
    <row r="16" spans="1:7" ht="15" customHeight="1" thickBot="1" x14ac:dyDescent="0.3">
      <c r="A16" s="695"/>
      <c r="B16" s="696"/>
      <c r="C16" s="696"/>
      <c r="D16" s="951" t="s">
        <v>312</v>
      </c>
      <c r="E16" s="952"/>
      <c r="F16" s="953"/>
      <c r="G16" s="957"/>
    </row>
    <row r="17" spans="1:7" ht="15.75" customHeight="1" thickBot="1" x14ac:dyDescent="0.3">
      <c r="A17" s="959" t="s">
        <v>179</v>
      </c>
      <c r="B17" s="960"/>
      <c r="C17" s="697"/>
      <c r="D17" s="954"/>
      <c r="E17" s="955"/>
      <c r="F17" s="956"/>
      <c r="G17" s="958"/>
    </row>
    <row r="18" spans="1:7" x14ac:dyDescent="0.25">
      <c r="A18" s="961"/>
      <c r="B18" s="962"/>
      <c r="C18" s="697"/>
      <c r="D18" s="698"/>
      <c r="E18" s="699"/>
      <c r="F18" s="699"/>
      <c r="G18" s="700"/>
    </row>
    <row r="19" spans="1:7" ht="15.75" thickBot="1" x14ac:dyDescent="0.3">
      <c r="A19" s="963"/>
      <c r="B19" s="964"/>
      <c r="C19" s="697"/>
      <c r="D19" s="697"/>
      <c r="E19" s="701"/>
      <c r="F19" s="697"/>
      <c r="G19" s="702"/>
    </row>
    <row r="20" spans="1:7" ht="15.75" thickBot="1" x14ac:dyDescent="0.3">
      <c r="A20" s="703" t="s">
        <v>40</v>
      </c>
      <c r="B20" s="684" t="s">
        <v>41</v>
      </c>
      <c r="C20" s="704" t="s">
        <v>42</v>
      </c>
      <c r="D20" s="939" t="s">
        <v>43</v>
      </c>
      <c r="E20" s="940"/>
      <c r="F20" s="941"/>
      <c r="G20" s="684" t="s">
        <v>44</v>
      </c>
    </row>
    <row r="21" spans="1:7" x14ac:dyDescent="0.25">
      <c r="A21" s="689"/>
      <c r="B21" s="64" t="s">
        <v>49</v>
      </c>
      <c r="C21" s="705"/>
      <c r="D21" s="965" t="s">
        <v>133</v>
      </c>
      <c r="E21" s="966"/>
      <c r="F21" s="966"/>
      <c r="G21" s="706" t="s">
        <v>170</v>
      </c>
    </row>
    <row r="22" spans="1:7" x14ac:dyDescent="0.25">
      <c r="A22" s="689"/>
      <c r="B22" s="65" t="s">
        <v>51</v>
      </c>
      <c r="C22" s="705"/>
      <c r="D22" s="969" t="s">
        <v>155</v>
      </c>
      <c r="E22" s="970"/>
      <c r="F22" s="970"/>
      <c r="G22" s="707" t="s">
        <v>170</v>
      </c>
    </row>
    <row r="23" spans="1:7" ht="15.75" thickBot="1" x14ac:dyDescent="0.3">
      <c r="A23" s="692"/>
      <c r="B23" s="65" t="s">
        <v>53</v>
      </c>
      <c r="C23" s="705"/>
      <c r="D23" s="967" t="s">
        <v>134</v>
      </c>
      <c r="E23" s="968"/>
      <c r="F23" s="968"/>
      <c r="G23" s="708" t="s">
        <v>170</v>
      </c>
    </row>
    <row r="24" spans="1:7" ht="15" customHeight="1" x14ac:dyDescent="0.25">
      <c r="A24" s="709"/>
      <c r="B24" s="699"/>
      <c r="C24" s="699"/>
      <c r="D24" s="951" t="s">
        <v>184</v>
      </c>
      <c r="E24" s="952"/>
      <c r="F24" s="953"/>
      <c r="G24" s="957"/>
    </row>
    <row r="25" spans="1:7" ht="15.75" thickBot="1" x14ac:dyDescent="0.3">
      <c r="A25" s="709"/>
      <c r="B25" s="699"/>
      <c r="C25" s="699"/>
      <c r="D25" s="954"/>
      <c r="E25" s="955"/>
      <c r="F25" s="956"/>
      <c r="G25" s="958"/>
    </row>
    <row r="26" spans="1:7" ht="15.75" thickBot="1" x14ac:dyDescent="0.3">
      <c r="A26" s="710"/>
      <c r="B26" s="699"/>
      <c r="C26" s="699"/>
      <c r="D26" s="699"/>
      <c r="E26" s="699"/>
      <c r="F26" s="699"/>
      <c r="G26" s="700"/>
    </row>
    <row r="27" spans="1:7" ht="15.75" thickBot="1" x14ac:dyDescent="0.3">
      <c r="A27" s="711" t="s">
        <v>58</v>
      </c>
      <c r="B27" s="939" t="s">
        <v>66</v>
      </c>
      <c r="C27" s="940"/>
      <c r="D27" s="940"/>
      <c r="E27" s="940"/>
      <c r="F27" s="940"/>
      <c r="G27" s="941"/>
    </row>
    <row r="28" spans="1:7" ht="15.75" thickBot="1" x14ac:dyDescent="0.3">
      <c r="A28" s="704" t="s">
        <v>67</v>
      </c>
      <c r="B28" s="712" t="s">
        <v>68</v>
      </c>
      <c r="C28" s="713" t="s">
        <v>69</v>
      </c>
      <c r="D28" s="711" t="s">
        <v>70</v>
      </c>
      <c r="E28" s="714" t="s">
        <v>71</v>
      </c>
      <c r="F28" s="711" t="s">
        <v>72</v>
      </c>
      <c r="G28" s="711" t="s">
        <v>102</v>
      </c>
    </row>
    <row r="29" spans="1:7" x14ac:dyDescent="0.25">
      <c r="A29" s="715" t="s">
        <v>73</v>
      </c>
      <c r="B29" s="716"/>
      <c r="C29" s="645" t="str">
        <f>IF(OR(E6="",G6=""),"0.000",((G6-E6)/365*12))</f>
        <v>0.000</v>
      </c>
      <c r="D29" s="717" t="str">
        <f>IF(B29="","",B29/C29)</f>
        <v/>
      </c>
      <c r="E29" s="931">
        <f>(B29+B30)/(C29+C30)</f>
        <v>0</v>
      </c>
      <c r="F29" s="931">
        <f>SUM(B29:B31)/SUM(C29:C31)</f>
        <v>0</v>
      </c>
      <c r="G29" s="931">
        <f>(B30+B31)/(C30+C31)</f>
        <v>0</v>
      </c>
    </row>
    <row r="30" spans="1:7" x14ac:dyDescent="0.25">
      <c r="A30" s="715" t="str">
        <f>Input!C9 &amp; " W2"</f>
        <v>2023 W2</v>
      </c>
      <c r="B30" s="716"/>
      <c r="C30" s="718">
        <v>12</v>
      </c>
      <c r="D30" s="717" t="str">
        <f>IF(B30="","",B30/C30)</f>
        <v/>
      </c>
      <c r="E30" s="932"/>
      <c r="F30" s="932"/>
      <c r="G30" s="932"/>
    </row>
    <row r="31" spans="1:7" ht="15.75" thickBot="1" x14ac:dyDescent="0.3">
      <c r="A31" s="719" t="str">
        <f>Input!D9 &amp; " W2"</f>
        <v>2022 W2</v>
      </c>
      <c r="B31" s="720"/>
      <c r="C31" s="721">
        <v>12</v>
      </c>
      <c r="D31" s="722" t="str">
        <f>IF(B31="","",B31/C31)</f>
        <v/>
      </c>
      <c r="E31" s="933"/>
      <c r="F31" s="933"/>
      <c r="G31" s="933"/>
    </row>
    <row r="32" spans="1:7" ht="15.75" thickBot="1" x14ac:dyDescent="0.3">
      <c r="A32" s="723"/>
      <c r="B32" s="724"/>
      <c r="C32" s="724"/>
      <c r="D32" s="725"/>
      <c r="E32" s="725"/>
      <c r="F32" s="725"/>
      <c r="G32" s="726"/>
    </row>
    <row r="33" spans="1:7" ht="15.75" thickBot="1" x14ac:dyDescent="0.3">
      <c r="A33" s="934" t="s">
        <v>64</v>
      </c>
      <c r="B33" s="935"/>
      <c r="C33" s="935"/>
      <c r="D33" s="935"/>
      <c r="E33" s="935"/>
      <c r="F33" s="935"/>
      <c r="G33" s="727"/>
    </row>
    <row r="34" spans="1:7" ht="15.75" thickBot="1" x14ac:dyDescent="0.3">
      <c r="A34" s="728"/>
      <c r="B34" s="729"/>
      <c r="C34" s="934" t="s">
        <v>65</v>
      </c>
      <c r="D34" s="936"/>
      <c r="E34" s="729"/>
      <c r="F34" s="729"/>
      <c r="G34" s="730"/>
    </row>
    <row r="35" spans="1:7" ht="15.75" thickBot="1" x14ac:dyDescent="0.3">
      <c r="A35" s="731"/>
      <c r="B35" s="732"/>
      <c r="C35" s="937" t="str">
        <f>IF(AND(G24="",G16=""),"",IF(G16="",G24,G16))</f>
        <v/>
      </c>
      <c r="D35" s="938"/>
      <c r="E35" s="732"/>
      <c r="F35" s="732"/>
      <c r="G35" s="733"/>
    </row>
    <row r="36" spans="1:7" ht="15.75" thickBot="1" x14ac:dyDescent="0.3">
      <c r="A36" s="734"/>
      <c r="B36" s="735"/>
      <c r="C36" s="735"/>
      <c r="D36" s="735"/>
      <c r="E36" s="735"/>
      <c r="F36" s="735"/>
      <c r="G36" s="736"/>
    </row>
    <row r="37" spans="1:7" ht="15" customHeight="1" x14ac:dyDescent="0.25">
      <c r="A37" s="919" t="s">
        <v>168</v>
      </c>
      <c r="B37" s="922"/>
      <c r="C37" s="923"/>
      <c r="D37" s="923"/>
      <c r="E37" s="923"/>
      <c r="F37" s="923"/>
      <c r="G37" s="924"/>
    </row>
    <row r="38" spans="1:7" x14ac:dyDescent="0.25">
      <c r="A38" s="920"/>
      <c r="B38" s="925"/>
      <c r="C38" s="926"/>
      <c r="D38" s="926"/>
      <c r="E38" s="926"/>
      <c r="F38" s="926"/>
      <c r="G38" s="927"/>
    </row>
    <row r="39" spans="1:7" ht="15.75" thickBot="1" x14ac:dyDescent="0.3">
      <c r="A39" s="921"/>
      <c r="B39" s="928"/>
      <c r="C39" s="929"/>
      <c r="D39" s="929"/>
      <c r="E39" s="929"/>
      <c r="F39" s="929"/>
      <c r="G39" s="930"/>
    </row>
    <row r="40" spans="1:7" x14ac:dyDescent="0.25">
      <c r="A40" s="737"/>
      <c r="B40" s="737"/>
      <c r="C40" s="737"/>
      <c r="D40" s="737"/>
      <c r="E40" s="737"/>
      <c r="F40" s="737"/>
      <c r="G40" s="737"/>
    </row>
    <row r="41" spans="1:7" ht="15.75" thickBot="1" x14ac:dyDescent="0.3">
      <c r="A41" s="738"/>
      <c r="B41" s="738"/>
      <c r="C41" s="738"/>
      <c r="D41" s="738"/>
      <c r="E41" s="738"/>
      <c r="F41" s="738"/>
      <c r="G41" s="738"/>
    </row>
    <row r="42" spans="1:7" ht="15.75" thickBot="1" x14ac:dyDescent="0.3">
      <c r="A42" s="939" t="s">
        <v>311</v>
      </c>
      <c r="B42" s="940"/>
      <c r="C42" s="941"/>
      <c r="D42" s="673" t="s">
        <v>310</v>
      </c>
      <c r="E42" s="674">
        <v>45292</v>
      </c>
      <c r="F42" s="675" t="s">
        <v>282</v>
      </c>
      <c r="G42" s="674"/>
    </row>
    <row r="43" spans="1:7" ht="15.75" thickBot="1" x14ac:dyDescent="0.3">
      <c r="A43" s="676" t="s">
        <v>38</v>
      </c>
      <c r="B43" s="939" t="s">
        <v>39</v>
      </c>
      <c r="C43" s="941"/>
      <c r="D43" s="677"/>
      <c r="E43" s="678"/>
      <c r="F43" s="679"/>
      <c r="G43" s="680"/>
    </row>
    <row r="44" spans="1:7" ht="15.75" thickBot="1" x14ac:dyDescent="0.3">
      <c r="A44" s="681" t="s">
        <v>40</v>
      </c>
      <c r="B44" s="682" t="s">
        <v>41</v>
      </c>
      <c r="C44" s="683" t="s">
        <v>42</v>
      </c>
      <c r="D44" s="942" t="s">
        <v>43</v>
      </c>
      <c r="E44" s="943"/>
      <c r="F44" s="944"/>
      <c r="G44" s="684" t="s">
        <v>44</v>
      </c>
    </row>
    <row r="45" spans="1:7" x14ac:dyDescent="0.25">
      <c r="A45" s="685"/>
      <c r="B45" s="57" t="s">
        <v>45</v>
      </c>
      <c r="C45" s="686"/>
      <c r="D45" s="945" t="s">
        <v>46</v>
      </c>
      <c r="E45" s="946"/>
      <c r="F45" s="687"/>
      <c r="G45" s="688" t="str">
        <f>IF(C45*F45*52/12=0,"",C45*F45*52/12)</f>
        <v/>
      </c>
    </row>
    <row r="46" spans="1:7" x14ac:dyDescent="0.25">
      <c r="A46" s="689"/>
      <c r="B46" s="58" t="s">
        <v>47</v>
      </c>
      <c r="C46" s="690"/>
      <c r="D46" s="947" t="s">
        <v>48</v>
      </c>
      <c r="E46" s="947"/>
      <c r="F46" s="948"/>
      <c r="G46" s="691" t="str">
        <f>IF(C46="","",C46*52/12)</f>
        <v/>
      </c>
    </row>
    <row r="47" spans="1:7" x14ac:dyDescent="0.25">
      <c r="A47" s="689"/>
      <c r="B47" s="58" t="s">
        <v>49</v>
      </c>
      <c r="C47" s="690"/>
      <c r="D47" s="947" t="s">
        <v>50</v>
      </c>
      <c r="E47" s="947"/>
      <c r="F47" s="948"/>
      <c r="G47" s="691" t="str">
        <f>IF(C47="","",C47*26/12)</f>
        <v/>
      </c>
    </row>
    <row r="48" spans="1:7" x14ac:dyDescent="0.25">
      <c r="A48" s="689"/>
      <c r="B48" s="58" t="s">
        <v>51</v>
      </c>
      <c r="C48" s="690"/>
      <c r="D48" s="947" t="s">
        <v>52</v>
      </c>
      <c r="E48" s="947"/>
      <c r="F48" s="948"/>
      <c r="G48" s="691" t="str">
        <f>IF(C48="","",C48*2)</f>
        <v/>
      </c>
    </row>
    <row r="49" spans="1:7" x14ac:dyDescent="0.25">
      <c r="A49" s="689"/>
      <c r="B49" s="58" t="s">
        <v>53</v>
      </c>
      <c r="C49" s="690"/>
      <c r="D49" s="947" t="s">
        <v>54</v>
      </c>
      <c r="E49" s="947"/>
      <c r="F49" s="948"/>
      <c r="G49" s="691" t="str">
        <f>IF(C49="","",C49)</f>
        <v/>
      </c>
    </row>
    <row r="50" spans="1:7" x14ac:dyDescent="0.25">
      <c r="A50" s="689"/>
      <c r="B50" s="58" t="s">
        <v>55</v>
      </c>
      <c r="C50" s="690"/>
      <c r="D50" s="947" t="s">
        <v>56</v>
      </c>
      <c r="E50" s="947"/>
      <c r="F50" s="948"/>
      <c r="G50" s="691" t="str">
        <f>IF(C50=0,"",C50/12)</f>
        <v/>
      </c>
    </row>
    <row r="51" spans="1:7" ht="15.75" thickBot="1" x14ac:dyDescent="0.3">
      <c r="A51" s="692"/>
      <c r="B51" s="59" t="s">
        <v>135</v>
      </c>
      <c r="C51" s="693"/>
      <c r="D51" s="949" t="s">
        <v>57</v>
      </c>
      <c r="E51" s="950"/>
      <c r="F51" s="694"/>
      <c r="G51" s="691" t="str">
        <f>IF(C51*F51/12=0,"",C51*F51/12)</f>
        <v/>
      </c>
    </row>
    <row r="52" spans="1:7" ht="15" customHeight="1" x14ac:dyDescent="0.25">
      <c r="A52" s="695"/>
      <c r="B52" s="696"/>
      <c r="C52" s="696"/>
      <c r="D52" s="951" t="s">
        <v>183</v>
      </c>
      <c r="E52" s="952"/>
      <c r="F52" s="953"/>
      <c r="G52" s="957">
        <v>0</v>
      </c>
    </row>
    <row r="53" spans="1:7" ht="15.75" customHeight="1" thickBot="1" x14ac:dyDescent="0.3">
      <c r="A53" s="697"/>
      <c r="B53" s="697"/>
      <c r="C53" s="697"/>
      <c r="D53" s="954"/>
      <c r="E53" s="955"/>
      <c r="F53" s="956"/>
      <c r="G53" s="958"/>
    </row>
    <row r="54" spans="1:7" ht="15.75" thickBot="1" x14ac:dyDescent="0.3">
      <c r="A54" s="710"/>
      <c r="B54" s="699"/>
      <c r="C54" s="699"/>
      <c r="D54" s="699"/>
      <c r="E54" s="699"/>
      <c r="F54" s="699"/>
      <c r="G54" s="700"/>
    </row>
    <row r="55" spans="1:7" ht="15.75" thickBot="1" x14ac:dyDescent="0.3">
      <c r="A55" s="711" t="s">
        <v>58</v>
      </c>
      <c r="B55" s="939" t="s">
        <v>66</v>
      </c>
      <c r="C55" s="940"/>
      <c r="D55" s="940"/>
      <c r="E55" s="940"/>
      <c r="F55" s="940"/>
      <c r="G55" s="941"/>
    </row>
    <row r="56" spans="1:7" ht="15.75" thickBot="1" x14ac:dyDescent="0.3">
      <c r="A56" s="704" t="s">
        <v>67</v>
      </c>
      <c r="B56" s="712" t="s">
        <v>68</v>
      </c>
      <c r="C56" s="713" t="s">
        <v>69</v>
      </c>
      <c r="D56" s="711" t="s">
        <v>70</v>
      </c>
      <c r="E56" s="714" t="s">
        <v>71</v>
      </c>
      <c r="F56" s="711" t="s">
        <v>72</v>
      </c>
      <c r="G56" s="711" t="s">
        <v>102</v>
      </c>
    </row>
    <row r="57" spans="1:7" ht="15" customHeight="1" x14ac:dyDescent="0.25">
      <c r="A57" s="715" t="s">
        <v>73</v>
      </c>
      <c r="B57" s="716"/>
      <c r="C57" s="645" t="str">
        <f>IF(OR(E42="",G42=""),"0.000",((G42-E42)/365*12))</f>
        <v>0.000</v>
      </c>
      <c r="D57" s="717" t="str">
        <f>IF(B57="","",B57/C57)</f>
        <v/>
      </c>
      <c r="E57" s="931">
        <f>(B57+B58)/(C57+C58)</f>
        <v>0</v>
      </c>
      <c r="F57" s="931">
        <f>SUM(B57:B59)/SUM(C57:C59)</f>
        <v>0</v>
      </c>
      <c r="G57" s="931">
        <f>(B58+B59)/(C58+C59)</f>
        <v>0</v>
      </c>
    </row>
    <row r="58" spans="1:7" x14ac:dyDescent="0.25">
      <c r="A58" s="715" t="str">
        <f>A30</f>
        <v>2023 W2</v>
      </c>
      <c r="B58" s="716"/>
      <c r="C58" s="718">
        <v>12</v>
      </c>
      <c r="D58" s="717" t="str">
        <f>IF(B58="","",B58/C58)</f>
        <v/>
      </c>
      <c r="E58" s="932"/>
      <c r="F58" s="932"/>
      <c r="G58" s="932"/>
    </row>
    <row r="59" spans="1:7" ht="15.75" thickBot="1" x14ac:dyDescent="0.3">
      <c r="A59" s="719" t="str">
        <f>A31</f>
        <v>2022 W2</v>
      </c>
      <c r="B59" s="720"/>
      <c r="C59" s="721">
        <v>12</v>
      </c>
      <c r="D59" s="722" t="str">
        <f>IF(B59="","",B59/C59)</f>
        <v/>
      </c>
      <c r="E59" s="933"/>
      <c r="F59" s="933"/>
      <c r="G59" s="933"/>
    </row>
    <row r="60" spans="1:7" ht="15.75" thickBot="1" x14ac:dyDescent="0.3">
      <c r="A60" s="723"/>
      <c r="B60" s="724"/>
      <c r="C60" s="724"/>
      <c r="D60" s="725"/>
      <c r="E60" s="725"/>
      <c r="F60" s="725"/>
      <c r="G60" s="726"/>
    </row>
    <row r="61" spans="1:7" ht="15.75" thickBot="1" x14ac:dyDescent="0.3">
      <c r="A61" s="934" t="s">
        <v>64</v>
      </c>
      <c r="B61" s="935"/>
      <c r="C61" s="935"/>
      <c r="D61" s="935"/>
      <c r="E61" s="935"/>
      <c r="F61" s="935"/>
      <c r="G61" s="727"/>
    </row>
    <row r="62" spans="1:7" ht="15.75" thickBot="1" x14ac:dyDescent="0.3">
      <c r="A62" s="728"/>
      <c r="B62" s="729"/>
      <c r="C62" s="934" t="s">
        <v>65</v>
      </c>
      <c r="D62" s="936"/>
      <c r="E62" s="729"/>
      <c r="F62" s="729"/>
      <c r="G62" s="730"/>
    </row>
    <row r="63" spans="1:7" ht="15.75" thickBot="1" x14ac:dyDescent="0.3">
      <c r="A63" s="731"/>
      <c r="B63" s="732"/>
      <c r="C63" s="937">
        <f>IF(G52="","",G52)</f>
        <v>0</v>
      </c>
      <c r="D63" s="938"/>
      <c r="E63" s="732"/>
      <c r="F63" s="732"/>
      <c r="G63" s="733"/>
    </row>
    <row r="64" spans="1:7" ht="15.75" thickBot="1" x14ac:dyDescent="0.3">
      <c r="A64" s="734"/>
      <c r="B64" s="735"/>
      <c r="C64" s="735"/>
      <c r="D64" s="735"/>
      <c r="E64" s="735"/>
      <c r="F64" s="735"/>
      <c r="G64" s="736"/>
    </row>
    <row r="65" spans="1:7" x14ac:dyDescent="0.25">
      <c r="A65" s="919" t="s">
        <v>169</v>
      </c>
      <c r="B65" s="922"/>
      <c r="C65" s="923"/>
      <c r="D65" s="923"/>
      <c r="E65" s="923"/>
      <c r="F65" s="923"/>
      <c r="G65" s="924"/>
    </row>
    <row r="66" spans="1:7" x14ac:dyDescent="0.25">
      <c r="A66" s="920"/>
      <c r="B66" s="925"/>
      <c r="C66" s="926"/>
      <c r="D66" s="926"/>
      <c r="E66" s="926"/>
      <c r="F66" s="926"/>
      <c r="G66" s="927"/>
    </row>
    <row r="67" spans="1:7" ht="15.75" thickBot="1" x14ac:dyDescent="0.3">
      <c r="A67" s="921"/>
      <c r="B67" s="928"/>
      <c r="C67" s="929"/>
      <c r="D67" s="929"/>
      <c r="E67" s="929"/>
      <c r="F67" s="929"/>
      <c r="G67" s="930"/>
    </row>
  </sheetData>
  <sheetProtection selectLockedCells="1"/>
  <mergeCells count="51">
    <mergeCell ref="D9:E9"/>
    <mergeCell ref="A1:C3"/>
    <mergeCell ref="A4:G5"/>
    <mergeCell ref="A6:C6"/>
    <mergeCell ref="B7:C7"/>
    <mergeCell ref="D8:F8"/>
    <mergeCell ref="D22:F22"/>
    <mergeCell ref="D10:F10"/>
    <mergeCell ref="D11:F11"/>
    <mergeCell ref="D12:F12"/>
    <mergeCell ref="D13:F13"/>
    <mergeCell ref="D14:F14"/>
    <mergeCell ref="D15:E15"/>
    <mergeCell ref="D16:F17"/>
    <mergeCell ref="G16:G17"/>
    <mergeCell ref="A17:B19"/>
    <mergeCell ref="D20:F20"/>
    <mergeCell ref="D21:F21"/>
    <mergeCell ref="A42:C42"/>
    <mergeCell ref="D23:F23"/>
    <mergeCell ref="D24:F25"/>
    <mergeCell ref="G24:G25"/>
    <mergeCell ref="B27:G27"/>
    <mergeCell ref="E29:E31"/>
    <mergeCell ref="F29:F31"/>
    <mergeCell ref="G29:G31"/>
    <mergeCell ref="A33:F33"/>
    <mergeCell ref="C34:D34"/>
    <mergeCell ref="C35:D35"/>
    <mergeCell ref="A37:A39"/>
    <mergeCell ref="B37:G39"/>
    <mergeCell ref="B55:G55"/>
    <mergeCell ref="B43:C43"/>
    <mergeCell ref="D44:F44"/>
    <mergeCell ref="D45:E45"/>
    <mergeCell ref="D46:F46"/>
    <mergeCell ref="D47:F47"/>
    <mergeCell ref="D48:F48"/>
    <mergeCell ref="D49:F49"/>
    <mergeCell ref="D50:F50"/>
    <mergeCell ref="D51:E51"/>
    <mergeCell ref="D52:F53"/>
    <mergeCell ref="G52:G53"/>
    <mergeCell ref="A65:A67"/>
    <mergeCell ref="B65:G67"/>
    <mergeCell ref="E57:E59"/>
    <mergeCell ref="F57:F59"/>
    <mergeCell ref="G57:G59"/>
    <mergeCell ref="A61:F61"/>
    <mergeCell ref="C62:D62"/>
    <mergeCell ref="C63:D63"/>
  </mergeCells>
  <conditionalFormatting sqref="B29:C31">
    <cfRule type="cellIs" dxfId="356" priority="4" stopIfTrue="1" operator="equal">
      <formula>0</formula>
    </cfRule>
  </conditionalFormatting>
  <conditionalFormatting sqref="E6:G6">
    <cfRule type="cellIs" dxfId="355" priority="5" stopIfTrue="1" operator="equal">
      <formula>0</formula>
    </cfRule>
  </conditionalFormatting>
  <conditionalFormatting sqref="E42:G42">
    <cfRule type="cellIs" dxfId="354" priority="1" stopIfTrue="1" operator="equal">
      <formula>0</formula>
    </cfRule>
  </conditionalFormatting>
  <conditionalFormatting sqref="F9 A9:A15 C9:C15 F15 G16:G17 A21:A23 C21:C23 G21:G25 B37">
    <cfRule type="cellIs" dxfId="353" priority="8" stopIfTrue="1" operator="equal">
      <formula>0</formula>
    </cfRule>
  </conditionalFormatting>
  <conditionalFormatting sqref="F45 A45:A51 C45:C51 F51 G52:G53 B57:C59 B65">
    <cfRule type="cellIs" dxfId="352" priority="3" stopIfTrue="1" operator="equal">
      <formula>0</formula>
    </cfRule>
  </conditionalFormatting>
  <printOptions horizontalCentered="1"/>
  <pageMargins left="0" right="0" top="0.5" bottom="0" header="0" footer="0"/>
  <pageSetup scale="80" orientation="portrait" r:id="rId1"/>
  <headerFooter>
    <oddHeader xml:space="preserve">&amp;CIncome Analysis Worksheet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2"/>
    <pageSetUpPr fitToPage="1"/>
  </sheetPr>
  <dimension ref="A1:G67"/>
  <sheetViews>
    <sheetView showGridLines="0" topLeftCell="A18" zoomScaleNormal="100" workbookViewId="0">
      <selection activeCell="E43" sqref="E43"/>
    </sheetView>
  </sheetViews>
  <sheetFormatPr defaultColWidth="9.140625" defaultRowHeight="15" x14ac:dyDescent="0.25"/>
  <cols>
    <col min="1" max="1" width="24.28515625" style="50" customWidth="1"/>
    <col min="2" max="2" width="15" style="50" bestFit="1" customWidth="1"/>
    <col min="3" max="3" width="15.42578125" style="50" bestFit="1" customWidth="1"/>
    <col min="4" max="4" width="20.28515625" style="50" bestFit="1" customWidth="1"/>
    <col min="5" max="7" width="18.28515625" style="50" customWidth="1"/>
    <col min="8" max="16384" width="9.140625" style="50"/>
  </cols>
  <sheetData>
    <row r="1" spans="1:7" ht="13.15" customHeight="1" x14ac:dyDescent="0.25">
      <c r="A1" s="971" t="s">
        <v>35</v>
      </c>
      <c r="B1" s="971"/>
      <c r="C1" s="971"/>
      <c r="D1" s="62" t="s">
        <v>101</v>
      </c>
      <c r="E1" s="654" t="str">
        <f>IF(Input!C3="","",Input!C3)</f>
        <v/>
      </c>
      <c r="F1" s="62" t="s">
        <v>36</v>
      </c>
      <c r="G1" s="654" t="str">
        <f>IF(Input!C5=0,"",Input!C5)</f>
        <v/>
      </c>
    </row>
    <row r="2" spans="1:7" ht="13.9" customHeight="1" x14ac:dyDescent="0.25">
      <c r="A2" s="971"/>
      <c r="B2" s="971"/>
      <c r="C2" s="971"/>
      <c r="D2" s="62" t="s">
        <v>90</v>
      </c>
      <c r="E2" s="478" t="str">
        <f>IF(Input!I1=0,"",Input!I1)</f>
        <v/>
      </c>
      <c r="F2" s="62" t="s">
        <v>37</v>
      </c>
      <c r="G2" s="479" t="str">
        <f>IF(Input!I5=0,"",Input!I5)</f>
        <v/>
      </c>
    </row>
    <row r="3" spans="1:7" ht="14.45" customHeight="1" x14ac:dyDescent="0.25">
      <c r="A3" s="971"/>
      <c r="B3" s="971"/>
      <c r="C3" s="971"/>
      <c r="D3" s="62"/>
      <c r="E3" s="70"/>
      <c r="F3" s="62"/>
      <c r="G3" s="62"/>
    </row>
    <row r="4" spans="1:7" x14ac:dyDescent="0.25">
      <c r="A4" s="972" t="s">
        <v>190</v>
      </c>
      <c r="B4" s="972"/>
      <c r="C4" s="972"/>
      <c r="D4" s="972"/>
      <c r="E4" s="972"/>
      <c r="F4" s="972"/>
      <c r="G4" s="972"/>
    </row>
    <row r="5" spans="1:7" ht="8.4499999999999993" customHeight="1" thickBot="1" x14ac:dyDescent="0.3">
      <c r="A5" s="972"/>
      <c r="B5" s="972"/>
      <c r="C5" s="972"/>
      <c r="D5" s="972"/>
      <c r="E5" s="972"/>
      <c r="F5" s="972"/>
      <c r="G5" s="972"/>
    </row>
    <row r="6" spans="1:7" ht="21" customHeight="1" thickBot="1" x14ac:dyDescent="0.3">
      <c r="A6" s="939" t="s">
        <v>163</v>
      </c>
      <c r="B6" s="940"/>
      <c r="C6" s="941"/>
      <c r="D6" s="673" t="s">
        <v>310</v>
      </c>
      <c r="E6" s="674">
        <v>45292</v>
      </c>
      <c r="F6" s="675" t="s">
        <v>282</v>
      </c>
      <c r="G6" s="674"/>
    </row>
    <row r="7" spans="1:7" ht="15.75" thickBot="1" x14ac:dyDescent="0.3">
      <c r="A7" s="676" t="s">
        <v>38</v>
      </c>
      <c r="B7" s="939" t="s">
        <v>39</v>
      </c>
      <c r="C7" s="941"/>
      <c r="D7" s="677"/>
      <c r="E7" s="678"/>
      <c r="F7" s="679"/>
      <c r="G7" s="680"/>
    </row>
    <row r="8" spans="1:7" ht="21.6" customHeight="1" thickBot="1" x14ac:dyDescent="0.3">
      <c r="A8" s="681" t="s">
        <v>40</v>
      </c>
      <c r="B8" s="682" t="s">
        <v>41</v>
      </c>
      <c r="C8" s="683" t="s">
        <v>42</v>
      </c>
      <c r="D8" s="942" t="s">
        <v>43</v>
      </c>
      <c r="E8" s="943"/>
      <c r="F8" s="944"/>
      <c r="G8" s="684" t="s">
        <v>44</v>
      </c>
    </row>
    <row r="9" spans="1:7" x14ac:dyDescent="0.25">
      <c r="A9" s="685"/>
      <c r="B9" s="57" t="s">
        <v>45</v>
      </c>
      <c r="C9" s="686"/>
      <c r="D9" s="945" t="s">
        <v>46</v>
      </c>
      <c r="E9" s="946"/>
      <c r="F9" s="687"/>
      <c r="G9" s="688" t="str">
        <f>IF(C9*F9*52/12=0,"",C9*F9*52/12)</f>
        <v/>
      </c>
    </row>
    <row r="10" spans="1:7" x14ac:dyDescent="0.25">
      <c r="A10" s="689"/>
      <c r="B10" s="58" t="s">
        <v>47</v>
      </c>
      <c r="C10" s="690"/>
      <c r="D10" s="947" t="s">
        <v>48</v>
      </c>
      <c r="E10" s="947"/>
      <c r="F10" s="948"/>
      <c r="G10" s="691" t="str">
        <f>IF(C10="","",C10*52/12)</f>
        <v/>
      </c>
    </row>
    <row r="11" spans="1:7" x14ac:dyDescent="0.25">
      <c r="A11" s="689"/>
      <c r="B11" s="58" t="s">
        <v>49</v>
      </c>
      <c r="C11" s="690"/>
      <c r="D11" s="947" t="s">
        <v>50</v>
      </c>
      <c r="E11" s="947"/>
      <c r="F11" s="948"/>
      <c r="G11" s="691" t="str">
        <f>IF(C11="","",C11*26/12)</f>
        <v/>
      </c>
    </row>
    <row r="12" spans="1:7" x14ac:dyDescent="0.25">
      <c r="A12" s="689"/>
      <c r="B12" s="58" t="s">
        <v>51</v>
      </c>
      <c r="C12" s="690"/>
      <c r="D12" s="947" t="s">
        <v>52</v>
      </c>
      <c r="E12" s="947"/>
      <c r="F12" s="948"/>
      <c r="G12" s="691" t="str">
        <f>IF(C12="","",C12*2)</f>
        <v/>
      </c>
    </row>
    <row r="13" spans="1:7" x14ac:dyDescent="0.25">
      <c r="A13" s="689"/>
      <c r="B13" s="58" t="s">
        <v>53</v>
      </c>
      <c r="C13" s="690"/>
      <c r="D13" s="947" t="s">
        <v>54</v>
      </c>
      <c r="E13" s="947"/>
      <c r="F13" s="948"/>
      <c r="G13" s="691" t="str">
        <f>IF(C13="","",C13)</f>
        <v/>
      </c>
    </row>
    <row r="14" spans="1:7" x14ac:dyDescent="0.25">
      <c r="A14" s="689"/>
      <c r="B14" s="58" t="s">
        <v>55</v>
      </c>
      <c r="C14" s="690"/>
      <c r="D14" s="947" t="s">
        <v>56</v>
      </c>
      <c r="E14" s="947"/>
      <c r="F14" s="948"/>
      <c r="G14" s="691" t="str">
        <f>IF(C14=0,"",C14/12)</f>
        <v/>
      </c>
    </row>
    <row r="15" spans="1:7" ht="15.75" thickBot="1" x14ac:dyDescent="0.3">
      <c r="A15" s="692"/>
      <c r="B15" s="59" t="s">
        <v>135</v>
      </c>
      <c r="C15" s="693"/>
      <c r="D15" s="949" t="s">
        <v>57</v>
      </c>
      <c r="E15" s="950"/>
      <c r="F15" s="694"/>
      <c r="G15" s="691" t="str">
        <f>IF(C15*F15/12=0,"",C15*F15/12)</f>
        <v/>
      </c>
    </row>
    <row r="16" spans="1:7" ht="15" customHeight="1" thickBot="1" x14ac:dyDescent="0.3">
      <c r="A16" s="695"/>
      <c r="B16" s="696"/>
      <c r="C16" s="696"/>
      <c r="D16" s="951" t="s">
        <v>312</v>
      </c>
      <c r="E16" s="952"/>
      <c r="F16" s="953"/>
      <c r="G16" s="957"/>
    </row>
    <row r="17" spans="1:7" ht="15.75" customHeight="1" thickBot="1" x14ac:dyDescent="0.3">
      <c r="A17" s="959" t="s">
        <v>179</v>
      </c>
      <c r="B17" s="960"/>
      <c r="C17" s="697"/>
      <c r="D17" s="954"/>
      <c r="E17" s="955"/>
      <c r="F17" s="956"/>
      <c r="G17" s="958"/>
    </row>
    <row r="18" spans="1:7" x14ac:dyDescent="0.25">
      <c r="A18" s="961"/>
      <c r="B18" s="962"/>
      <c r="C18" s="697"/>
      <c r="D18" s="698"/>
      <c r="E18" s="699"/>
      <c r="F18" s="699"/>
      <c r="G18" s="700"/>
    </row>
    <row r="19" spans="1:7" ht="15.75" thickBot="1" x14ac:dyDescent="0.3">
      <c r="A19" s="963"/>
      <c r="B19" s="964"/>
      <c r="C19" s="697"/>
      <c r="D19" s="697"/>
      <c r="E19" s="701"/>
      <c r="F19" s="697"/>
      <c r="G19" s="702"/>
    </row>
    <row r="20" spans="1:7" ht="15.75" thickBot="1" x14ac:dyDescent="0.3">
      <c r="A20" s="703" t="s">
        <v>40</v>
      </c>
      <c r="B20" s="684" t="s">
        <v>41</v>
      </c>
      <c r="C20" s="704" t="s">
        <v>42</v>
      </c>
      <c r="D20" s="939" t="s">
        <v>43</v>
      </c>
      <c r="E20" s="940"/>
      <c r="F20" s="941"/>
      <c r="G20" s="684" t="s">
        <v>44</v>
      </c>
    </row>
    <row r="21" spans="1:7" x14ac:dyDescent="0.25">
      <c r="A21" s="689"/>
      <c r="B21" s="64" t="s">
        <v>49</v>
      </c>
      <c r="C21" s="705"/>
      <c r="D21" s="965" t="s">
        <v>133</v>
      </c>
      <c r="E21" s="966"/>
      <c r="F21" s="966"/>
      <c r="G21" s="706" t="s">
        <v>170</v>
      </c>
    </row>
    <row r="22" spans="1:7" x14ac:dyDescent="0.25">
      <c r="A22" s="689"/>
      <c r="B22" s="65" t="s">
        <v>51</v>
      </c>
      <c r="C22" s="705"/>
      <c r="D22" s="969" t="s">
        <v>155</v>
      </c>
      <c r="E22" s="970"/>
      <c r="F22" s="970"/>
      <c r="G22" s="707" t="s">
        <v>170</v>
      </c>
    </row>
    <row r="23" spans="1:7" ht="15.75" thickBot="1" x14ac:dyDescent="0.3">
      <c r="A23" s="692"/>
      <c r="B23" s="65" t="s">
        <v>53</v>
      </c>
      <c r="C23" s="705"/>
      <c r="D23" s="967" t="s">
        <v>134</v>
      </c>
      <c r="E23" s="968"/>
      <c r="F23" s="968"/>
      <c r="G23" s="708" t="s">
        <v>170</v>
      </c>
    </row>
    <row r="24" spans="1:7" ht="15" customHeight="1" x14ac:dyDescent="0.25">
      <c r="A24" s="709"/>
      <c r="B24" s="699"/>
      <c r="C24" s="699"/>
      <c r="D24" s="951" t="s">
        <v>184</v>
      </c>
      <c r="E24" s="952"/>
      <c r="F24" s="953"/>
      <c r="G24" s="957"/>
    </row>
    <row r="25" spans="1:7" ht="15.75" thickBot="1" x14ac:dyDescent="0.3">
      <c r="A25" s="709"/>
      <c r="B25" s="699"/>
      <c r="C25" s="699"/>
      <c r="D25" s="954"/>
      <c r="E25" s="955"/>
      <c r="F25" s="956"/>
      <c r="G25" s="958"/>
    </row>
    <row r="26" spans="1:7" ht="15.75" thickBot="1" x14ac:dyDescent="0.3">
      <c r="A26" s="710"/>
      <c r="B26" s="699"/>
      <c r="C26" s="699"/>
      <c r="D26" s="699"/>
      <c r="E26" s="699"/>
      <c r="F26" s="699"/>
      <c r="G26" s="700"/>
    </row>
    <row r="27" spans="1:7" ht="15.75" thickBot="1" x14ac:dyDescent="0.3">
      <c r="A27" s="711" t="s">
        <v>58</v>
      </c>
      <c r="B27" s="939" t="s">
        <v>66</v>
      </c>
      <c r="C27" s="940"/>
      <c r="D27" s="940"/>
      <c r="E27" s="940"/>
      <c r="F27" s="940"/>
      <c r="G27" s="941"/>
    </row>
    <row r="28" spans="1:7" ht="15.75" thickBot="1" x14ac:dyDescent="0.3">
      <c r="A28" s="704" t="s">
        <v>67</v>
      </c>
      <c r="B28" s="712" t="s">
        <v>68</v>
      </c>
      <c r="C28" s="713" t="s">
        <v>69</v>
      </c>
      <c r="D28" s="711" t="s">
        <v>70</v>
      </c>
      <c r="E28" s="714" t="s">
        <v>71</v>
      </c>
      <c r="F28" s="711" t="s">
        <v>72</v>
      </c>
      <c r="G28" s="711" t="s">
        <v>102</v>
      </c>
    </row>
    <row r="29" spans="1:7" x14ac:dyDescent="0.25">
      <c r="A29" s="715" t="s">
        <v>73</v>
      </c>
      <c r="B29" s="716"/>
      <c r="C29" s="645" t="str">
        <f>IF(OR(E6="",G6=""),"0.000",((G6-E6)/365*12))</f>
        <v>0.000</v>
      </c>
      <c r="D29" s="717" t="str">
        <f>IF(B29="","",B29/C29)</f>
        <v/>
      </c>
      <c r="E29" s="931">
        <f>(B29+B30)/(C29+C30)</f>
        <v>0</v>
      </c>
      <c r="F29" s="931">
        <f>SUM(B29:B31)/SUM(C29:C31)</f>
        <v>0</v>
      </c>
      <c r="G29" s="931">
        <f>(B30+B31)/(C30+C31)</f>
        <v>0</v>
      </c>
    </row>
    <row r="30" spans="1:7" x14ac:dyDescent="0.25">
      <c r="A30" s="715" t="str">
        <f>Input!C9 &amp; " W2"</f>
        <v>2023 W2</v>
      </c>
      <c r="B30" s="716"/>
      <c r="C30" s="718">
        <v>12</v>
      </c>
      <c r="D30" s="717" t="str">
        <f>IF(B30="","",B30/C30)</f>
        <v/>
      </c>
      <c r="E30" s="932"/>
      <c r="F30" s="932"/>
      <c r="G30" s="932"/>
    </row>
    <row r="31" spans="1:7" ht="15.75" thickBot="1" x14ac:dyDescent="0.3">
      <c r="A31" s="719" t="str">
        <f>Input!D9 &amp; " W2"</f>
        <v>2022 W2</v>
      </c>
      <c r="B31" s="720"/>
      <c r="C31" s="721">
        <v>12</v>
      </c>
      <c r="D31" s="722" t="str">
        <f>IF(B31="","",B31/C31)</f>
        <v/>
      </c>
      <c r="E31" s="933"/>
      <c r="F31" s="933"/>
      <c r="G31" s="933"/>
    </row>
    <row r="32" spans="1:7" ht="15.75" thickBot="1" x14ac:dyDescent="0.3">
      <c r="A32" s="723"/>
      <c r="B32" s="724"/>
      <c r="C32" s="724"/>
      <c r="D32" s="725"/>
      <c r="E32" s="725"/>
      <c r="F32" s="725"/>
      <c r="G32" s="726"/>
    </row>
    <row r="33" spans="1:7" ht="15.75" thickBot="1" x14ac:dyDescent="0.3">
      <c r="A33" s="934" t="s">
        <v>64</v>
      </c>
      <c r="B33" s="935"/>
      <c r="C33" s="935"/>
      <c r="D33" s="935"/>
      <c r="E33" s="935"/>
      <c r="F33" s="935"/>
      <c r="G33" s="727"/>
    </row>
    <row r="34" spans="1:7" ht="15.75" thickBot="1" x14ac:dyDescent="0.3">
      <c r="A34" s="728"/>
      <c r="B34" s="729"/>
      <c r="C34" s="934" t="s">
        <v>65</v>
      </c>
      <c r="D34" s="936"/>
      <c r="E34" s="729"/>
      <c r="F34" s="729"/>
      <c r="G34" s="730"/>
    </row>
    <row r="35" spans="1:7" ht="15.75" thickBot="1" x14ac:dyDescent="0.3">
      <c r="A35" s="731"/>
      <c r="B35" s="732"/>
      <c r="C35" s="937" t="str">
        <f>IF(AND(G24="",G16=""),"",IF(G16="",G24,G16))</f>
        <v/>
      </c>
      <c r="D35" s="938"/>
      <c r="E35" s="732"/>
      <c r="F35" s="732"/>
      <c r="G35" s="733"/>
    </row>
    <row r="36" spans="1:7" ht="15.75" thickBot="1" x14ac:dyDescent="0.3">
      <c r="A36" s="734"/>
      <c r="B36" s="735"/>
      <c r="C36" s="735"/>
      <c r="D36" s="735"/>
      <c r="E36" s="735"/>
      <c r="F36" s="735"/>
      <c r="G36" s="736"/>
    </row>
    <row r="37" spans="1:7" ht="15" customHeight="1" x14ac:dyDescent="0.25">
      <c r="A37" s="919" t="s">
        <v>191</v>
      </c>
      <c r="B37" s="922"/>
      <c r="C37" s="923"/>
      <c r="D37" s="923"/>
      <c r="E37" s="923"/>
      <c r="F37" s="923"/>
      <c r="G37" s="924"/>
    </row>
    <row r="38" spans="1:7" x14ac:dyDescent="0.25">
      <c r="A38" s="920"/>
      <c r="B38" s="925"/>
      <c r="C38" s="926"/>
      <c r="D38" s="926"/>
      <c r="E38" s="926"/>
      <c r="F38" s="926"/>
      <c r="G38" s="927"/>
    </row>
    <row r="39" spans="1:7" ht="15.75" thickBot="1" x14ac:dyDescent="0.3">
      <c r="A39" s="921"/>
      <c r="B39" s="928"/>
      <c r="C39" s="929"/>
      <c r="D39" s="929"/>
      <c r="E39" s="929"/>
      <c r="F39" s="929"/>
      <c r="G39" s="930"/>
    </row>
    <row r="40" spans="1:7" x14ac:dyDescent="0.25">
      <c r="A40" s="737"/>
      <c r="B40" s="737"/>
      <c r="C40" s="737"/>
      <c r="D40" s="737"/>
      <c r="E40" s="737"/>
      <c r="F40" s="737"/>
      <c r="G40" s="737"/>
    </row>
    <row r="41" spans="1:7" ht="15.75" thickBot="1" x14ac:dyDescent="0.3">
      <c r="A41" s="738"/>
      <c r="B41" s="738"/>
      <c r="C41" s="738"/>
      <c r="D41" s="738"/>
      <c r="E41" s="738"/>
      <c r="F41" s="738"/>
      <c r="G41" s="738"/>
    </row>
    <row r="42" spans="1:7" ht="15.75" thickBot="1" x14ac:dyDescent="0.3">
      <c r="A42" s="939" t="s">
        <v>313</v>
      </c>
      <c r="B42" s="940"/>
      <c r="C42" s="941"/>
      <c r="D42" s="673" t="s">
        <v>310</v>
      </c>
      <c r="E42" s="674">
        <v>45292</v>
      </c>
      <c r="F42" s="675" t="s">
        <v>282</v>
      </c>
      <c r="G42" s="674"/>
    </row>
    <row r="43" spans="1:7" ht="15.75" thickBot="1" x14ac:dyDescent="0.3">
      <c r="A43" s="676" t="s">
        <v>38</v>
      </c>
      <c r="B43" s="939" t="s">
        <v>39</v>
      </c>
      <c r="C43" s="941"/>
      <c r="D43" s="677"/>
      <c r="E43" s="678"/>
      <c r="F43" s="679"/>
      <c r="G43" s="680"/>
    </row>
    <row r="44" spans="1:7" ht="15.75" thickBot="1" x14ac:dyDescent="0.3">
      <c r="A44" s="681" t="s">
        <v>40</v>
      </c>
      <c r="B44" s="682" t="s">
        <v>41</v>
      </c>
      <c r="C44" s="683" t="s">
        <v>42</v>
      </c>
      <c r="D44" s="942" t="s">
        <v>43</v>
      </c>
      <c r="E44" s="943"/>
      <c r="F44" s="944"/>
      <c r="G44" s="684" t="s">
        <v>44</v>
      </c>
    </row>
    <row r="45" spans="1:7" x14ac:dyDescent="0.25">
      <c r="A45" s="685"/>
      <c r="B45" s="57" t="s">
        <v>45</v>
      </c>
      <c r="C45" s="686"/>
      <c r="D45" s="945" t="s">
        <v>46</v>
      </c>
      <c r="E45" s="946"/>
      <c r="F45" s="687"/>
      <c r="G45" s="688" t="str">
        <f>IF(C45*F45*52/12=0,"",C45*F45*52/12)</f>
        <v/>
      </c>
    </row>
    <row r="46" spans="1:7" x14ac:dyDescent="0.25">
      <c r="A46" s="689"/>
      <c r="B46" s="58" t="s">
        <v>47</v>
      </c>
      <c r="C46" s="690"/>
      <c r="D46" s="947" t="s">
        <v>48</v>
      </c>
      <c r="E46" s="947"/>
      <c r="F46" s="948"/>
      <c r="G46" s="691" t="str">
        <f>IF(C46="","",C46*52/12)</f>
        <v/>
      </c>
    </row>
    <row r="47" spans="1:7" x14ac:dyDescent="0.25">
      <c r="A47" s="689"/>
      <c r="B47" s="58" t="s">
        <v>49</v>
      </c>
      <c r="C47" s="690"/>
      <c r="D47" s="947" t="s">
        <v>50</v>
      </c>
      <c r="E47" s="947"/>
      <c r="F47" s="948"/>
      <c r="G47" s="691" t="str">
        <f>IF(C47="","",C47*26/12)</f>
        <v/>
      </c>
    </row>
    <row r="48" spans="1:7" x14ac:dyDescent="0.25">
      <c r="A48" s="689"/>
      <c r="B48" s="58" t="s">
        <v>51</v>
      </c>
      <c r="C48" s="690"/>
      <c r="D48" s="947" t="s">
        <v>52</v>
      </c>
      <c r="E48" s="947"/>
      <c r="F48" s="948"/>
      <c r="G48" s="691" t="str">
        <f>IF(C48="","",C48*2)</f>
        <v/>
      </c>
    </row>
    <row r="49" spans="1:7" x14ac:dyDescent="0.25">
      <c r="A49" s="689"/>
      <c r="B49" s="58" t="s">
        <v>53</v>
      </c>
      <c r="C49" s="690"/>
      <c r="D49" s="947" t="s">
        <v>54</v>
      </c>
      <c r="E49" s="947"/>
      <c r="F49" s="948"/>
      <c r="G49" s="691" t="str">
        <f>IF(C49="","",C49)</f>
        <v/>
      </c>
    </row>
    <row r="50" spans="1:7" x14ac:dyDescent="0.25">
      <c r="A50" s="689"/>
      <c r="B50" s="58" t="s">
        <v>55</v>
      </c>
      <c r="C50" s="690"/>
      <c r="D50" s="947" t="s">
        <v>56</v>
      </c>
      <c r="E50" s="947"/>
      <c r="F50" s="948"/>
      <c r="G50" s="691" t="str">
        <f>IF(C50=0,"",C50/12)</f>
        <v/>
      </c>
    </row>
    <row r="51" spans="1:7" ht="15.75" thickBot="1" x14ac:dyDescent="0.3">
      <c r="A51" s="692"/>
      <c r="B51" s="59" t="s">
        <v>135</v>
      </c>
      <c r="C51" s="693"/>
      <c r="D51" s="949" t="s">
        <v>57</v>
      </c>
      <c r="E51" s="950"/>
      <c r="F51" s="694"/>
      <c r="G51" s="691" t="str">
        <f>IF(C51*F51/12=0,"",C51*F51/12)</f>
        <v/>
      </c>
    </row>
    <row r="52" spans="1:7" ht="15" customHeight="1" x14ac:dyDescent="0.25">
      <c r="A52" s="695"/>
      <c r="B52" s="696"/>
      <c r="C52" s="696"/>
      <c r="D52" s="951" t="s">
        <v>183</v>
      </c>
      <c r="E52" s="952"/>
      <c r="F52" s="953"/>
      <c r="G52" s="957">
        <v>0</v>
      </c>
    </row>
    <row r="53" spans="1:7" ht="15.75" customHeight="1" thickBot="1" x14ac:dyDescent="0.3">
      <c r="A53" s="697"/>
      <c r="B53" s="697"/>
      <c r="C53" s="697"/>
      <c r="D53" s="954"/>
      <c r="E53" s="955"/>
      <c r="F53" s="956"/>
      <c r="G53" s="958"/>
    </row>
    <row r="54" spans="1:7" ht="15.75" thickBot="1" x14ac:dyDescent="0.3">
      <c r="A54" s="710"/>
      <c r="B54" s="699"/>
      <c r="C54" s="699"/>
      <c r="D54" s="699"/>
      <c r="E54" s="699"/>
      <c r="F54" s="699"/>
      <c r="G54" s="700"/>
    </row>
    <row r="55" spans="1:7" ht="15.75" thickBot="1" x14ac:dyDescent="0.3">
      <c r="A55" s="711" t="s">
        <v>58</v>
      </c>
      <c r="B55" s="939" t="s">
        <v>66</v>
      </c>
      <c r="C55" s="940"/>
      <c r="D55" s="940"/>
      <c r="E55" s="940"/>
      <c r="F55" s="940"/>
      <c r="G55" s="941"/>
    </row>
    <row r="56" spans="1:7" ht="15.75" thickBot="1" x14ac:dyDescent="0.3">
      <c r="A56" s="704" t="s">
        <v>67</v>
      </c>
      <c r="B56" s="712" t="s">
        <v>68</v>
      </c>
      <c r="C56" s="713" t="s">
        <v>69</v>
      </c>
      <c r="D56" s="711" t="s">
        <v>70</v>
      </c>
      <c r="E56" s="714" t="s">
        <v>71</v>
      </c>
      <c r="F56" s="711" t="s">
        <v>72</v>
      </c>
      <c r="G56" s="711" t="s">
        <v>102</v>
      </c>
    </row>
    <row r="57" spans="1:7" ht="15" customHeight="1" x14ac:dyDescent="0.25">
      <c r="A57" s="715" t="s">
        <v>73</v>
      </c>
      <c r="B57" s="716"/>
      <c r="C57" s="645" t="str">
        <f>IF(OR(E42="",G42=""),"0.000",((G42-E42)/365*12))</f>
        <v>0.000</v>
      </c>
      <c r="D57" s="717" t="str">
        <f>IF(B57="","",B57/C57)</f>
        <v/>
      </c>
      <c r="E57" s="931">
        <f>(B57+B58)/(C57+C58)</f>
        <v>0</v>
      </c>
      <c r="F57" s="931">
        <f>SUM(B57:B59)/SUM(C57:C59)</f>
        <v>0</v>
      </c>
      <c r="G57" s="931">
        <f>(B58+B59)/(C58+C59)</f>
        <v>0</v>
      </c>
    </row>
    <row r="58" spans="1:7" x14ac:dyDescent="0.25">
      <c r="A58" s="715" t="str">
        <f>A30</f>
        <v>2023 W2</v>
      </c>
      <c r="B58" s="716"/>
      <c r="C58" s="718">
        <v>12</v>
      </c>
      <c r="D58" s="717" t="str">
        <f>IF(B58="","",B58/C58)</f>
        <v/>
      </c>
      <c r="E58" s="932"/>
      <c r="F58" s="932"/>
      <c r="G58" s="932"/>
    </row>
    <row r="59" spans="1:7" ht="15.75" thickBot="1" x14ac:dyDescent="0.3">
      <c r="A59" s="719" t="str">
        <f>A31</f>
        <v>2022 W2</v>
      </c>
      <c r="B59" s="720"/>
      <c r="C59" s="721">
        <v>12</v>
      </c>
      <c r="D59" s="722" t="str">
        <f>IF(B59="","",B59/C59)</f>
        <v/>
      </c>
      <c r="E59" s="933"/>
      <c r="F59" s="933"/>
      <c r="G59" s="933"/>
    </row>
    <row r="60" spans="1:7" ht="15.75" thickBot="1" x14ac:dyDescent="0.3">
      <c r="A60" s="723"/>
      <c r="B60" s="724"/>
      <c r="C60" s="724"/>
      <c r="D60" s="725"/>
      <c r="E60" s="725"/>
      <c r="F60" s="725"/>
      <c r="G60" s="726"/>
    </row>
    <row r="61" spans="1:7" ht="15.75" thickBot="1" x14ac:dyDescent="0.3">
      <c r="A61" s="934" t="s">
        <v>64</v>
      </c>
      <c r="B61" s="935"/>
      <c r="C61" s="935"/>
      <c r="D61" s="935"/>
      <c r="E61" s="935"/>
      <c r="F61" s="935"/>
      <c r="G61" s="727"/>
    </row>
    <row r="62" spans="1:7" ht="15.75" thickBot="1" x14ac:dyDescent="0.3">
      <c r="A62" s="728"/>
      <c r="B62" s="729"/>
      <c r="C62" s="934" t="s">
        <v>65</v>
      </c>
      <c r="D62" s="936"/>
      <c r="E62" s="729"/>
      <c r="F62" s="729"/>
      <c r="G62" s="730"/>
    </row>
    <row r="63" spans="1:7" ht="15.75" thickBot="1" x14ac:dyDescent="0.3">
      <c r="A63" s="731"/>
      <c r="B63" s="732"/>
      <c r="C63" s="937">
        <f>IF(G52="","",G52)</f>
        <v>0</v>
      </c>
      <c r="D63" s="938"/>
      <c r="E63" s="732"/>
      <c r="F63" s="732"/>
      <c r="G63" s="733"/>
    </row>
    <row r="64" spans="1:7" ht="15.75" thickBot="1" x14ac:dyDescent="0.3">
      <c r="A64" s="734"/>
      <c r="B64" s="735"/>
      <c r="C64" s="735"/>
      <c r="D64" s="735"/>
      <c r="E64" s="735"/>
      <c r="F64" s="735"/>
      <c r="G64" s="736"/>
    </row>
    <row r="65" spans="1:7" x14ac:dyDescent="0.25">
      <c r="A65" s="919" t="s">
        <v>192</v>
      </c>
      <c r="B65" s="922"/>
      <c r="C65" s="923"/>
      <c r="D65" s="923"/>
      <c r="E65" s="923"/>
      <c r="F65" s="923"/>
      <c r="G65" s="924"/>
    </row>
    <row r="66" spans="1:7" x14ac:dyDescent="0.25">
      <c r="A66" s="920"/>
      <c r="B66" s="925"/>
      <c r="C66" s="926"/>
      <c r="D66" s="926"/>
      <c r="E66" s="926"/>
      <c r="F66" s="926"/>
      <c r="G66" s="927"/>
    </row>
    <row r="67" spans="1:7" ht="15.75" thickBot="1" x14ac:dyDescent="0.3">
      <c r="A67" s="921"/>
      <c r="B67" s="928"/>
      <c r="C67" s="929"/>
      <c r="D67" s="929"/>
      <c r="E67" s="929"/>
      <c r="F67" s="929"/>
      <c r="G67" s="930"/>
    </row>
  </sheetData>
  <sheetProtection selectLockedCells="1"/>
  <mergeCells count="51">
    <mergeCell ref="A65:A67"/>
    <mergeCell ref="B65:G67"/>
    <mergeCell ref="A33:F33"/>
    <mergeCell ref="E57:E59"/>
    <mergeCell ref="F57:F59"/>
    <mergeCell ref="G57:G59"/>
    <mergeCell ref="A61:F61"/>
    <mergeCell ref="C62:D62"/>
    <mergeCell ref="C63:D63"/>
    <mergeCell ref="D49:F49"/>
    <mergeCell ref="D50:F50"/>
    <mergeCell ref="D51:E51"/>
    <mergeCell ref="D52:F53"/>
    <mergeCell ref="G52:G53"/>
    <mergeCell ref="B55:G55"/>
    <mergeCell ref="D48:F48"/>
    <mergeCell ref="C34:D34"/>
    <mergeCell ref="C35:D35"/>
    <mergeCell ref="A37:A39"/>
    <mergeCell ref="B37:G39"/>
    <mergeCell ref="A42:C42"/>
    <mergeCell ref="B43:C43"/>
    <mergeCell ref="D44:F44"/>
    <mergeCell ref="D45:E45"/>
    <mergeCell ref="D46:F46"/>
    <mergeCell ref="D47:F47"/>
    <mergeCell ref="G24:G25"/>
    <mergeCell ref="B27:G27"/>
    <mergeCell ref="E29:E31"/>
    <mergeCell ref="F29:F31"/>
    <mergeCell ref="G29:G31"/>
    <mergeCell ref="D20:F20"/>
    <mergeCell ref="D21:F21"/>
    <mergeCell ref="D22:F22"/>
    <mergeCell ref="D23:F23"/>
    <mergeCell ref="D24:F25"/>
    <mergeCell ref="D14:F14"/>
    <mergeCell ref="D15:E15"/>
    <mergeCell ref="D16:F17"/>
    <mergeCell ref="G16:G17"/>
    <mergeCell ref="A17:B19"/>
    <mergeCell ref="D9:E9"/>
    <mergeCell ref="D10:F10"/>
    <mergeCell ref="D11:F11"/>
    <mergeCell ref="D12:F12"/>
    <mergeCell ref="D13:F13"/>
    <mergeCell ref="A1:C3"/>
    <mergeCell ref="A4:G5"/>
    <mergeCell ref="A6:C6"/>
    <mergeCell ref="B7:C7"/>
    <mergeCell ref="D8:F8"/>
  </mergeCells>
  <conditionalFormatting sqref="B29:C31">
    <cfRule type="cellIs" dxfId="351" priority="4" stopIfTrue="1" operator="equal">
      <formula>0</formula>
    </cfRule>
  </conditionalFormatting>
  <conditionalFormatting sqref="E6:G6">
    <cfRule type="cellIs" dxfId="350" priority="5" stopIfTrue="1" operator="equal">
      <formula>0</formula>
    </cfRule>
  </conditionalFormatting>
  <conditionalFormatting sqref="E42:G42">
    <cfRule type="cellIs" dxfId="349" priority="1" stopIfTrue="1" operator="equal">
      <formula>0</formula>
    </cfRule>
  </conditionalFormatting>
  <conditionalFormatting sqref="F9 A9:A15 C9:C15 F15 G16:G17 A21:A23 C21:C23 G21:G25 B37">
    <cfRule type="cellIs" dxfId="348" priority="8" stopIfTrue="1" operator="equal">
      <formula>0</formula>
    </cfRule>
  </conditionalFormatting>
  <conditionalFormatting sqref="F45 A45:A51 C45:C51 F51 G52:G53 B57:C59 B65">
    <cfRule type="cellIs" dxfId="347" priority="3" stopIfTrue="1" operator="equal">
      <formula>0</formula>
    </cfRule>
  </conditionalFormatting>
  <conditionalFormatting sqref="Q8">
    <cfRule type="cellIs" dxfId="346" priority="11" stopIfTrue="1" operator="equal">
      <formula>0</formula>
    </cfRule>
  </conditionalFormatting>
  <printOptions horizontalCentered="1"/>
  <pageMargins left="0" right="0" top="0.5" bottom="0" header="0" footer="0"/>
  <pageSetup scale="80" orientation="portrait" r:id="rId1"/>
  <headerFooter>
    <oddHeader xml:space="preserve">&amp;CIncome Analysis Worksheet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2"/>
    <pageSetUpPr fitToPage="1"/>
  </sheetPr>
  <dimension ref="A1:U65"/>
  <sheetViews>
    <sheetView showGridLines="0" zoomScaleNormal="100" workbookViewId="0">
      <selection activeCell="X40" sqref="X40"/>
    </sheetView>
  </sheetViews>
  <sheetFormatPr defaultColWidth="8.85546875" defaultRowHeight="12" x14ac:dyDescent="0.2"/>
  <cols>
    <col min="1" max="1" width="22.7109375" style="69" customWidth="1"/>
    <col min="2" max="2" width="13.140625" style="69" customWidth="1"/>
    <col min="3" max="3" width="0.7109375" style="69" customWidth="1"/>
    <col min="4" max="4" width="2.5703125" style="69" customWidth="1"/>
    <col min="5" max="5" width="0.7109375" style="69" customWidth="1"/>
    <col min="6" max="6" width="14.85546875" style="69" customWidth="1"/>
    <col min="7" max="7" width="0.7109375" style="69" customWidth="1"/>
    <col min="8" max="8" width="2.7109375" style="69" customWidth="1"/>
    <col min="9" max="9" width="0.7109375" style="69" customWidth="1"/>
    <col min="10" max="10" width="13.7109375" style="69" customWidth="1"/>
    <col min="11" max="11" width="0.5703125" style="69" customWidth="1"/>
    <col min="12" max="12" width="2.28515625" style="69" customWidth="1"/>
    <col min="13" max="13" width="0.42578125" style="69" customWidth="1"/>
    <col min="14" max="14" width="14.140625" style="69" customWidth="1"/>
    <col min="15" max="15" width="0.7109375" style="69" customWidth="1"/>
    <col min="16" max="16" width="2.28515625" style="69" customWidth="1"/>
    <col min="17" max="17" width="0.42578125" style="69" customWidth="1"/>
    <col min="18" max="18" width="13.7109375" style="69" customWidth="1"/>
    <col min="19" max="19" width="6" style="86" customWidth="1"/>
    <col min="20" max="20" width="8.85546875" style="86"/>
    <col min="21" max="21" width="8.85546875" style="73"/>
    <col min="22" max="16384" width="8.85546875" style="69"/>
  </cols>
  <sheetData>
    <row r="1" spans="1:20" ht="15.6" customHeight="1" x14ac:dyDescent="0.2">
      <c r="A1" s="1030" t="s">
        <v>35</v>
      </c>
      <c r="B1" s="1030"/>
      <c r="C1" s="66"/>
      <c r="D1" s="66"/>
      <c r="E1" s="66"/>
      <c r="F1" s="62" t="s">
        <v>167</v>
      </c>
      <c r="G1" s="1013" t="str">
        <f>IF(Input!C1=0,"",Input!C1)</f>
        <v/>
      </c>
      <c r="H1" s="1013"/>
      <c r="I1" s="1013"/>
      <c r="J1" s="1013"/>
      <c r="K1" s="67"/>
      <c r="L1" s="67"/>
      <c r="M1" s="67"/>
      <c r="N1" s="62" t="s">
        <v>36</v>
      </c>
      <c r="O1" s="1013" t="str">
        <f>IF(Input!C5=0,"",Input!C5)</f>
        <v/>
      </c>
      <c r="P1" s="1013"/>
      <c r="Q1" s="1013"/>
      <c r="R1" s="1013"/>
      <c r="S1" s="575"/>
      <c r="T1" s="576"/>
    </row>
    <row r="2" spans="1:20" ht="15.6" customHeight="1" x14ac:dyDescent="0.2">
      <c r="A2" s="1030"/>
      <c r="B2" s="1030"/>
      <c r="C2" s="66"/>
      <c r="D2" s="66"/>
      <c r="E2" s="66"/>
      <c r="F2" s="62" t="s">
        <v>90</v>
      </c>
      <c r="G2" s="1031" t="str">
        <f>IF(Input!I1=0,"",Input!I1)</f>
        <v/>
      </c>
      <c r="H2" s="1031"/>
      <c r="I2" s="1031"/>
      <c r="J2" s="1031"/>
      <c r="K2" s="67"/>
      <c r="N2" s="62" t="s">
        <v>37</v>
      </c>
      <c r="O2" s="1014" t="str">
        <f>IF(Input!I5=0,"",Input!I5)</f>
        <v/>
      </c>
      <c r="P2" s="1014"/>
      <c r="Q2" s="1014"/>
      <c r="R2" s="1014"/>
      <c r="S2" s="577"/>
      <c r="T2" s="576"/>
    </row>
    <row r="3" spans="1:20" ht="15.6" customHeight="1" x14ac:dyDescent="0.2">
      <c r="A3" s="1030"/>
      <c r="B3" s="1030"/>
      <c r="C3" s="66"/>
      <c r="D3" s="66"/>
      <c r="E3" s="66"/>
      <c r="F3" s="62" t="s">
        <v>89</v>
      </c>
      <c r="G3" s="1031" t="str">
        <f>IF(Input!G1=0,"",Input!G1)</f>
        <v/>
      </c>
      <c r="H3" s="1031"/>
      <c r="I3" s="1031"/>
      <c r="J3" s="1031"/>
      <c r="K3" s="62"/>
      <c r="L3" s="62"/>
      <c r="M3" s="62"/>
      <c r="N3" s="62"/>
      <c r="O3" s="70"/>
      <c r="P3" s="62"/>
      <c r="Q3" s="63"/>
      <c r="S3" s="576"/>
      <c r="T3" s="576"/>
    </row>
    <row r="4" spans="1:20" ht="6.6" customHeight="1" thickBot="1" x14ac:dyDescent="0.25">
      <c r="A4" s="71"/>
      <c r="B4" s="71"/>
      <c r="C4" s="66"/>
      <c r="D4" s="66"/>
      <c r="E4" s="66"/>
      <c r="F4" s="62"/>
      <c r="G4" s="72"/>
      <c r="H4" s="72"/>
      <c r="I4" s="72"/>
      <c r="J4" s="72"/>
      <c r="K4" s="62"/>
      <c r="L4" s="62"/>
      <c r="M4" s="62"/>
      <c r="N4" s="62"/>
      <c r="O4" s="70"/>
      <c r="P4" s="62"/>
      <c r="Q4" s="63"/>
      <c r="S4" s="576"/>
      <c r="T4" s="576"/>
    </row>
    <row r="5" spans="1:20" ht="9.6" customHeight="1" x14ac:dyDescent="0.2">
      <c r="A5" s="151"/>
      <c r="B5" s="152"/>
      <c r="C5" s="152"/>
      <c r="D5" s="1019" t="s">
        <v>193</v>
      </c>
      <c r="E5" s="152"/>
      <c r="F5" s="152"/>
      <c r="G5" s="152"/>
      <c r="H5" s="1019" t="s">
        <v>193</v>
      </c>
      <c r="I5" s="152"/>
      <c r="J5" s="152"/>
      <c r="K5" s="152"/>
      <c r="L5" s="1019" t="s">
        <v>193</v>
      </c>
      <c r="M5" s="152"/>
      <c r="N5" s="152"/>
      <c r="O5" s="152"/>
      <c r="P5" s="1019" t="s">
        <v>193</v>
      </c>
      <c r="Q5" s="152"/>
      <c r="R5" s="153"/>
    </row>
    <row r="6" spans="1:20" x14ac:dyDescent="0.2">
      <c r="A6" s="154"/>
      <c r="B6" s="155"/>
      <c r="C6" s="155"/>
      <c r="D6" s="1020"/>
      <c r="E6" s="155"/>
      <c r="F6" s="155"/>
      <c r="G6" s="155"/>
      <c r="H6" s="1020"/>
      <c r="I6" s="155"/>
      <c r="J6" s="155"/>
      <c r="K6" s="155"/>
      <c r="L6" s="1020"/>
      <c r="M6" s="155"/>
      <c r="N6" s="155"/>
      <c r="O6" s="155"/>
      <c r="P6" s="1020"/>
      <c r="Q6" s="155"/>
      <c r="R6" s="156"/>
    </row>
    <row r="7" spans="1:20" x14ac:dyDescent="0.2">
      <c r="A7" s="154"/>
      <c r="B7" s="155"/>
      <c r="C7" s="155"/>
      <c r="D7" s="1020"/>
      <c r="E7" s="155"/>
      <c r="F7" s="155"/>
      <c r="G7" s="155"/>
      <c r="H7" s="1020"/>
      <c r="I7" s="155"/>
      <c r="J7" s="155"/>
      <c r="K7" s="155"/>
      <c r="L7" s="1020"/>
      <c r="M7" s="155"/>
      <c r="N7" s="155"/>
      <c r="O7" s="155"/>
      <c r="P7" s="1020"/>
      <c r="Q7" s="155"/>
      <c r="R7" s="156"/>
    </row>
    <row r="8" spans="1:20" x14ac:dyDescent="0.2">
      <c r="A8" s="154"/>
      <c r="B8" s="155"/>
      <c r="C8" s="155"/>
      <c r="D8" s="1020"/>
      <c r="E8" s="155"/>
      <c r="F8" s="155"/>
      <c r="G8" s="155"/>
      <c r="H8" s="1020"/>
      <c r="I8" s="155"/>
      <c r="J8" s="155"/>
      <c r="K8" s="155"/>
      <c r="L8" s="1020"/>
      <c r="M8" s="155"/>
      <c r="N8" s="155"/>
      <c r="O8" s="155"/>
      <c r="P8" s="1020"/>
      <c r="Q8" s="155"/>
      <c r="R8" s="156"/>
    </row>
    <row r="9" spans="1:20" ht="15" customHeight="1" thickBot="1" x14ac:dyDescent="0.25">
      <c r="A9" s="655" t="s">
        <v>281</v>
      </c>
      <c r="B9" s="75" t="s">
        <v>59</v>
      </c>
      <c r="C9" s="75"/>
      <c r="D9" s="1021"/>
      <c r="E9" s="75"/>
      <c r="F9" s="71" t="s">
        <v>146</v>
      </c>
      <c r="G9" s="71"/>
      <c r="H9" s="1021"/>
      <c r="I9" s="71"/>
      <c r="J9" s="100">
        <f>Input!C9</f>
        <v>2023</v>
      </c>
      <c r="K9" s="157"/>
      <c r="L9" s="1021"/>
      <c r="M9" s="157"/>
      <c r="N9" s="100">
        <f>J9-1</f>
        <v>2022</v>
      </c>
      <c r="O9" s="157"/>
      <c r="P9" s="1021"/>
      <c r="Q9" s="157"/>
      <c r="R9" s="739">
        <f>N9-1</f>
        <v>2021</v>
      </c>
      <c r="S9" s="578"/>
    </row>
    <row r="10" spans="1:20" ht="12.75" thickBot="1" x14ac:dyDescent="0.25">
      <c r="A10" s="74"/>
      <c r="B10" s="75" t="s">
        <v>61</v>
      </c>
      <c r="C10" s="158"/>
      <c r="D10" s="159"/>
      <c r="E10" s="75"/>
      <c r="F10" s="149"/>
      <c r="G10" s="75"/>
      <c r="H10" s="159"/>
      <c r="I10" s="75"/>
      <c r="J10" s="149"/>
      <c r="K10" s="75"/>
      <c r="L10" s="159"/>
      <c r="M10" s="75"/>
      <c r="N10" s="149"/>
      <c r="O10" s="75"/>
      <c r="P10" s="159"/>
      <c r="Q10" s="160"/>
      <c r="R10" s="150"/>
      <c r="S10" s="579"/>
      <c r="T10" s="580"/>
    </row>
    <row r="11" spans="1:20" ht="3" customHeight="1" thickBot="1" x14ac:dyDescent="0.25">
      <c r="A11" s="655"/>
      <c r="B11" s="75"/>
      <c r="C11" s="158"/>
      <c r="D11" s="75"/>
      <c r="E11" s="75"/>
      <c r="F11" s="76"/>
      <c r="G11" s="75"/>
      <c r="H11" s="75"/>
      <c r="I11" s="75"/>
      <c r="J11" s="76"/>
      <c r="K11" s="75"/>
      <c r="L11" s="75"/>
      <c r="M11" s="75"/>
      <c r="N11" s="76"/>
      <c r="O11" s="75"/>
      <c r="P11" s="75"/>
      <c r="Q11" s="160"/>
      <c r="R11" s="77"/>
      <c r="S11" s="579"/>
      <c r="T11" s="580"/>
    </row>
    <row r="12" spans="1:20" ht="12.75" thickBot="1" x14ac:dyDescent="0.25">
      <c r="A12" s="74"/>
      <c r="B12" s="75" t="s">
        <v>62</v>
      </c>
      <c r="C12" s="158"/>
      <c r="D12" s="159"/>
      <c r="E12" s="75"/>
      <c r="F12" s="149"/>
      <c r="G12" s="75"/>
      <c r="H12" s="159"/>
      <c r="I12" s="75"/>
      <c r="J12" s="149"/>
      <c r="K12" s="75"/>
      <c r="L12" s="159"/>
      <c r="M12" s="75"/>
      <c r="N12" s="149"/>
      <c r="O12" s="75"/>
      <c r="P12" s="159"/>
      <c r="Q12" s="160"/>
      <c r="R12" s="150"/>
      <c r="S12" s="579"/>
      <c r="T12" s="580"/>
    </row>
    <row r="13" spans="1:20" ht="2.4500000000000002" customHeight="1" thickBot="1" x14ac:dyDescent="0.25">
      <c r="A13" s="655"/>
      <c r="B13" s="75"/>
      <c r="C13" s="158"/>
      <c r="D13" s="75"/>
      <c r="E13" s="75"/>
      <c r="F13" s="76"/>
      <c r="G13" s="75"/>
      <c r="H13" s="75"/>
      <c r="I13" s="75"/>
      <c r="J13" s="76"/>
      <c r="K13" s="75"/>
      <c r="L13" s="75"/>
      <c r="M13" s="75"/>
      <c r="N13" s="76"/>
      <c r="O13" s="75"/>
      <c r="P13" s="75"/>
      <c r="Q13" s="160"/>
      <c r="R13" s="77"/>
      <c r="S13" s="579"/>
      <c r="T13" s="580"/>
    </row>
    <row r="14" spans="1:20" ht="12.75" thickBot="1" x14ac:dyDescent="0.25">
      <c r="A14" s="74"/>
      <c r="B14" s="75" t="s">
        <v>63</v>
      </c>
      <c r="C14" s="158"/>
      <c r="D14" s="159"/>
      <c r="E14" s="75"/>
      <c r="F14" s="149"/>
      <c r="G14" s="75"/>
      <c r="H14" s="159"/>
      <c r="I14" s="75"/>
      <c r="J14" s="149"/>
      <c r="K14" s="75"/>
      <c r="L14" s="159"/>
      <c r="M14" s="75"/>
      <c r="N14" s="149"/>
      <c r="O14" s="75"/>
      <c r="P14" s="159"/>
      <c r="Q14" s="160"/>
      <c r="R14" s="150"/>
      <c r="S14" s="579"/>
      <c r="T14" s="580"/>
    </row>
    <row r="15" spans="1:20" ht="1.9" customHeight="1" thickBot="1" x14ac:dyDescent="0.25">
      <c r="A15" s="655"/>
      <c r="B15" s="75"/>
      <c r="C15" s="158"/>
      <c r="D15" s="75"/>
      <c r="E15" s="75"/>
      <c r="F15" s="76"/>
      <c r="G15" s="75"/>
      <c r="H15" s="75"/>
      <c r="I15" s="75"/>
      <c r="J15" s="76"/>
      <c r="K15" s="75"/>
      <c r="L15" s="75"/>
      <c r="M15" s="75"/>
      <c r="N15" s="76"/>
      <c r="O15" s="75"/>
      <c r="P15" s="75"/>
      <c r="Q15" s="160"/>
      <c r="R15" s="77"/>
      <c r="S15" s="579"/>
      <c r="T15" s="580"/>
    </row>
    <row r="16" spans="1:20" ht="12.75" thickBot="1" x14ac:dyDescent="0.25">
      <c r="A16" s="74"/>
      <c r="B16" s="75" t="s">
        <v>31</v>
      </c>
      <c r="C16" s="158"/>
      <c r="D16" s="159"/>
      <c r="E16" s="75"/>
      <c r="F16" s="149"/>
      <c r="G16" s="75"/>
      <c r="H16" s="159"/>
      <c r="I16" s="75"/>
      <c r="J16" s="149"/>
      <c r="K16" s="75"/>
      <c r="L16" s="159"/>
      <c r="M16" s="75"/>
      <c r="N16" s="149"/>
      <c r="O16" s="75"/>
      <c r="P16" s="159"/>
      <c r="Q16" s="160"/>
      <c r="R16" s="150"/>
      <c r="S16" s="579"/>
      <c r="T16" s="580"/>
    </row>
    <row r="17" spans="1:21" s="80" customFormat="1" ht="3.6" customHeight="1" x14ac:dyDescent="0.2">
      <c r="A17" s="161"/>
      <c r="B17" s="66"/>
      <c r="C17" s="66"/>
      <c r="D17" s="66"/>
      <c r="E17" s="66"/>
      <c r="F17" s="66"/>
      <c r="G17" s="66"/>
      <c r="H17" s="66"/>
      <c r="I17" s="66"/>
      <c r="J17" s="66"/>
      <c r="K17" s="66"/>
      <c r="L17" s="66"/>
      <c r="M17" s="66"/>
      <c r="N17" s="66"/>
      <c r="O17" s="66"/>
      <c r="P17" s="66"/>
      <c r="Q17" s="66"/>
      <c r="R17" s="82"/>
      <c r="S17" s="86"/>
      <c r="T17" s="86"/>
      <c r="U17" s="79"/>
    </row>
    <row r="18" spans="1:21" s="80" customFormat="1" hidden="1" x14ac:dyDescent="0.2">
      <c r="A18" s="78"/>
      <c r="B18" s="81" t="s">
        <v>61</v>
      </c>
      <c r="C18" s="66"/>
      <c r="D18" s="66"/>
      <c r="E18" s="66"/>
      <c r="F18" s="66">
        <f>IF(D10="x",F10,0)</f>
        <v>0</v>
      </c>
      <c r="G18" s="66"/>
      <c r="H18" s="66"/>
      <c r="I18" s="66"/>
      <c r="J18" s="66">
        <f>IF(H10="x",J10,0)</f>
        <v>0</v>
      </c>
      <c r="K18" s="66"/>
      <c r="L18" s="66"/>
      <c r="M18" s="66"/>
      <c r="N18" s="66">
        <f>IF(L10="x",N10,0)</f>
        <v>0</v>
      </c>
      <c r="O18" s="66"/>
      <c r="P18" s="66"/>
      <c r="Q18" s="66"/>
      <c r="R18" s="82">
        <f>IF(P10="x",R10,0)</f>
        <v>0</v>
      </c>
      <c r="S18" s="86"/>
      <c r="T18" s="86">
        <f>SUM(F18:R18)</f>
        <v>0</v>
      </c>
      <c r="U18" s="79"/>
    </row>
    <row r="19" spans="1:21" s="80" customFormat="1" hidden="1" x14ac:dyDescent="0.2">
      <c r="A19" s="78"/>
      <c r="B19" s="81"/>
      <c r="C19" s="66"/>
      <c r="D19" s="66"/>
      <c r="E19" s="66"/>
      <c r="F19" s="66"/>
      <c r="G19" s="66"/>
      <c r="H19" s="66"/>
      <c r="I19" s="66"/>
      <c r="J19" s="66"/>
      <c r="K19" s="66"/>
      <c r="L19" s="66"/>
      <c r="M19" s="66"/>
      <c r="N19" s="66"/>
      <c r="O19" s="66"/>
      <c r="P19" s="66"/>
      <c r="Q19" s="66"/>
      <c r="R19" s="82"/>
      <c r="S19" s="86"/>
      <c r="T19" s="86"/>
      <c r="U19" s="79"/>
    </row>
    <row r="20" spans="1:21" s="80" customFormat="1" hidden="1" x14ac:dyDescent="0.2">
      <c r="A20" s="78"/>
      <c r="B20" s="83" t="s">
        <v>173</v>
      </c>
      <c r="C20" s="66"/>
      <c r="D20" s="66"/>
      <c r="E20" s="66"/>
      <c r="F20" s="66">
        <f>IF(D12="x",F12,0)</f>
        <v>0</v>
      </c>
      <c r="G20" s="66">
        <f t="shared" ref="G20:Q20" si="0">IF(E12="x",0,G12)</f>
        <v>0</v>
      </c>
      <c r="H20" s="66"/>
      <c r="I20" s="66">
        <f t="shared" si="0"/>
        <v>0</v>
      </c>
      <c r="J20" s="66">
        <f>IF(H12="x",J12,0)</f>
        <v>0</v>
      </c>
      <c r="K20" s="66">
        <f t="shared" si="0"/>
        <v>0</v>
      </c>
      <c r="L20" s="66"/>
      <c r="M20" s="66">
        <f t="shared" si="0"/>
        <v>0</v>
      </c>
      <c r="N20" s="66">
        <f>IF(L12="x",N12,0)</f>
        <v>0</v>
      </c>
      <c r="O20" s="66">
        <f t="shared" si="0"/>
        <v>0</v>
      </c>
      <c r="P20" s="66"/>
      <c r="Q20" s="66">
        <f t="shared" si="0"/>
        <v>0</v>
      </c>
      <c r="R20" s="82">
        <f>IF(P12="x",R12,0)</f>
        <v>0</v>
      </c>
      <c r="S20" s="86"/>
      <c r="T20" s="86">
        <f>SUM(F20:R20)</f>
        <v>0</v>
      </c>
      <c r="U20" s="79"/>
    </row>
    <row r="21" spans="1:21" s="80" customFormat="1" hidden="1" x14ac:dyDescent="0.2">
      <c r="A21" s="78"/>
      <c r="B21" s="83"/>
      <c r="C21" s="66"/>
      <c r="D21" s="66"/>
      <c r="E21" s="66"/>
      <c r="F21" s="66"/>
      <c r="G21" s="66"/>
      <c r="H21" s="66"/>
      <c r="I21" s="66"/>
      <c r="J21" s="66"/>
      <c r="K21" s="66"/>
      <c r="L21" s="66"/>
      <c r="M21" s="66"/>
      <c r="N21" s="66"/>
      <c r="O21" s="66"/>
      <c r="P21" s="66"/>
      <c r="Q21" s="66"/>
      <c r="R21" s="82"/>
      <c r="S21" s="86"/>
      <c r="T21" s="86"/>
      <c r="U21" s="79"/>
    </row>
    <row r="22" spans="1:21" s="80" customFormat="1" hidden="1" x14ac:dyDescent="0.2">
      <c r="A22" s="78"/>
      <c r="B22" s="83" t="s">
        <v>161</v>
      </c>
      <c r="C22" s="66"/>
      <c r="D22" s="66"/>
      <c r="E22" s="66"/>
      <c r="F22" s="66">
        <f>IF(D14="x",F14,0)</f>
        <v>0</v>
      </c>
      <c r="G22" s="66">
        <f t="shared" ref="G22:Q22" si="1">IF(E14="x",0,G14)</f>
        <v>0</v>
      </c>
      <c r="H22" s="66"/>
      <c r="I22" s="66">
        <f t="shared" si="1"/>
        <v>0</v>
      </c>
      <c r="J22" s="66">
        <f>IF(H14="x",J14,0)</f>
        <v>0</v>
      </c>
      <c r="K22" s="66">
        <f t="shared" si="1"/>
        <v>0</v>
      </c>
      <c r="L22" s="66"/>
      <c r="M22" s="66">
        <f t="shared" si="1"/>
        <v>0</v>
      </c>
      <c r="N22" s="66">
        <f>IF(L14="x",N14,0)</f>
        <v>0</v>
      </c>
      <c r="O22" s="66">
        <f t="shared" si="1"/>
        <v>0</v>
      </c>
      <c r="P22" s="66"/>
      <c r="Q22" s="66">
        <f t="shared" si="1"/>
        <v>0</v>
      </c>
      <c r="R22" s="82">
        <f>IF(P14="x",R14,0)</f>
        <v>0</v>
      </c>
      <c r="S22" s="86"/>
      <c r="T22" s="86">
        <f>SUM(F22:R22)</f>
        <v>0</v>
      </c>
      <c r="U22" s="79"/>
    </row>
    <row r="23" spans="1:21" s="80" customFormat="1" hidden="1" x14ac:dyDescent="0.2">
      <c r="A23" s="78"/>
      <c r="B23" s="83"/>
      <c r="C23" s="66"/>
      <c r="D23" s="66"/>
      <c r="E23" s="66"/>
      <c r="F23" s="66"/>
      <c r="G23" s="66"/>
      <c r="H23" s="66"/>
      <c r="I23" s="66"/>
      <c r="J23" s="66"/>
      <c r="K23" s="66"/>
      <c r="L23" s="66"/>
      <c r="M23" s="66"/>
      <c r="N23" s="66"/>
      <c r="O23" s="66"/>
      <c r="P23" s="66"/>
      <c r="Q23" s="66"/>
      <c r="R23" s="82"/>
      <c r="S23" s="86"/>
      <c r="T23" s="86"/>
      <c r="U23" s="79"/>
    </row>
    <row r="24" spans="1:21" s="80" customFormat="1" hidden="1" x14ac:dyDescent="0.2">
      <c r="A24" s="78"/>
      <c r="B24" s="83" t="s">
        <v>162</v>
      </c>
      <c r="C24" s="66"/>
      <c r="D24" s="66"/>
      <c r="E24" s="66"/>
      <c r="F24" s="66">
        <f>IF(D16="x",F16,0)</f>
        <v>0</v>
      </c>
      <c r="G24" s="66">
        <f t="shared" ref="G24:Q24" si="2">IF(E16="x",0,G16)</f>
        <v>0</v>
      </c>
      <c r="H24" s="66"/>
      <c r="I24" s="66">
        <f t="shared" si="2"/>
        <v>0</v>
      </c>
      <c r="J24" s="66">
        <f>IF(H16="x",J16,0)</f>
        <v>0</v>
      </c>
      <c r="K24" s="66">
        <f t="shared" si="2"/>
        <v>0</v>
      </c>
      <c r="L24" s="66"/>
      <c r="M24" s="66">
        <f t="shared" si="2"/>
        <v>0</v>
      </c>
      <c r="N24" s="66">
        <f>IF(L16="x",N16,0)</f>
        <v>0</v>
      </c>
      <c r="O24" s="66">
        <f t="shared" si="2"/>
        <v>0</v>
      </c>
      <c r="P24" s="66"/>
      <c r="Q24" s="66">
        <f t="shared" si="2"/>
        <v>0</v>
      </c>
      <c r="R24" s="82">
        <f>IF(P16="x",R16,0)</f>
        <v>0</v>
      </c>
      <c r="S24" s="86"/>
      <c r="T24" s="86">
        <f>SUM(F24:R24)</f>
        <v>0</v>
      </c>
      <c r="U24" s="79"/>
    </row>
    <row r="25" spans="1:21" s="84" customFormat="1" ht="4.9000000000000004" customHeight="1" x14ac:dyDescent="0.2">
      <c r="A25" s="132"/>
      <c r="B25" s="133"/>
      <c r="C25" s="133"/>
      <c r="D25" s="133"/>
      <c r="E25" s="133"/>
      <c r="F25" s="133"/>
      <c r="G25" s="133"/>
      <c r="H25" s="133"/>
      <c r="I25" s="133"/>
      <c r="J25" s="133"/>
      <c r="K25" s="133"/>
      <c r="L25" s="133"/>
      <c r="M25" s="133"/>
      <c r="N25" s="133"/>
      <c r="O25" s="133"/>
      <c r="P25" s="133"/>
      <c r="Q25" s="133"/>
      <c r="R25" s="134"/>
      <c r="S25" s="86"/>
      <c r="T25" s="86"/>
      <c r="U25" s="73"/>
    </row>
    <row r="26" spans="1:21" ht="36" x14ac:dyDescent="0.2">
      <c r="A26" s="1032"/>
      <c r="B26" s="1033"/>
      <c r="C26" s="1033"/>
      <c r="D26" s="1033"/>
      <c r="E26" s="155"/>
      <c r="F26" s="85" t="s">
        <v>174</v>
      </c>
      <c r="G26" s="155"/>
      <c r="H26" s="155"/>
      <c r="I26" s="155"/>
      <c r="J26" s="85" t="s">
        <v>160</v>
      </c>
      <c r="K26" s="155"/>
      <c r="L26" s="155"/>
      <c r="M26" s="155"/>
      <c r="N26" s="85" t="s">
        <v>14</v>
      </c>
      <c r="O26" s="155"/>
      <c r="P26" s="155"/>
      <c r="Q26" s="155"/>
      <c r="R26" s="156"/>
    </row>
    <row r="27" spans="1:21" ht="6" customHeight="1" x14ac:dyDescent="0.2">
      <c r="A27" s="154"/>
      <c r="B27" s="155"/>
      <c r="C27" s="155"/>
      <c r="D27" s="155"/>
      <c r="E27" s="155"/>
      <c r="F27" s="155"/>
      <c r="G27" s="155"/>
      <c r="H27" s="155"/>
      <c r="I27" s="155"/>
      <c r="J27" s="155"/>
      <c r="K27" s="155"/>
      <c r="L27" s="155"/>
      <c r="M27" s="155"/>
      <c r="N27" s="155"/>
      <c r="O27" s="155"/>
      <c r="P27" s="155"/>
      <c r="Q27" s="155"/>
      <c r="R27" s="156"/>
    </row>
    <row r="28" spans="1:21" ht="12.75" thickBot="1" x14ac:dyDescent="0.25">
      <c r="A28" s="1008" t="s">
        <v>156</v>
      </c>
      <c r="B28" s="1009"/>
      <c r="C28" s="1009"/>
      <c r="D28" s="1009"/>
      <c r="E28" s="155"/>
      <c r="F28" s="162" t="str">
        <f>IF(T18=0,"",T18)</f>
        <v/>
      </c>
      <c r="G28" s="160"/>
      <c r="H28" s="160"/>
      <c r="I28" s="160"/>
      <c r="J28" s="163"/>
      <c r="K28" s="160"/>
      <c r="L28" s="160"/>
      <c r="M28" s="160"/>
      <c r="N28" s="164" t="str">
        <f>IF(J28=0,"",F28/J28)</f>
        <v/>
      </c>
      <c r="O28" s="155"/>
      <c r="P28" s="155"/>
      <c r="Q28" s="155"/>
      <c r="R28" s="156"/>
    </row>
    <row r="29" spans="1:21" ht="12.75" thickBot="1" x14ac:dyDescent="0.25">
      <c r="A29" s="1008" t="s">
        <v>157</v>
      </c>
      <c r="B29" s="1009"/>
      <c r="C29" s="1009"/>
      <c r="D29" s="1009"/>
      <c r="E29" s="155"/>
      <c r="F29" s="162" t="str">
        <f>IF(T20=0,"",T20)</f>
        <v/>
      </c>
      <c r="G29" s="160"/>
      <c r="H29" s="160"/>
      <c r="I29" s="160"/>
      <c r="J29" s="163"/>
      <c r="K29" s="160"/>
      <c r="L29" s="160"/>
      <c r="M29" s="160"/>
      <c r="N29" s="164" t="str">
        <f>IF(J29=0,"",F29/J29)</f>
        <v/>
      </c>
      <c r="O29" s="155"/>
      <c r="P29" s="155"/>
      <c r="Q29" s="155"/>
      <c r="R29" s="156"/>
    </row>
    <row r="30" spans="1:21" ht="12.75" thickBot="1" x14ac:dyDescent="0.25">
      <c r="A30" s="1008" t="s">
        <v>158</v>
      </c>
      <c r="B30" s="1009"/>
      <c r="C30" s="1009"/>
      <c r="D30" s="1009"/>
      <c r="E30" s="155"/>
      <c r="F30" s="162" t="str">
        <f>IF(T22=0,"",T22)</f>
        <v/>
      </c>
      <c r="G30" s="160"/>
      <c r="H30" s="160"/>
      <c r="I30" s="160"/>
      <c r="J30" s="163"/>
      <c r="K30" s="160"/>
      <c r="L30" s="160"/>
      <c r="M30" s="160"/>
      <c r="N30" s="164" t="str">
        <f>IF(J30=0,"",F30/J30)</f>
        <v/>
      </c>
      <c r="O30" s="155"/>
      <c r="P30" s="155"/>
      <c r="Q30" s="155"/>
      <c r="R30" s="156"/>
    </row>
    <row r="31" spans="1:21" ht="12.75" thickBot="1" x14ac:dyDescent="0.25">
      <c r="A31" s="1008" t="s">
        <v>159</v>
      </c>
      <c r="B31" s="1009"/>
      <c r="C31" s="1009"/>
      <c r="D31" s="1009"/>
      <c r="E31" s="155"/>
      <c r="F31" s="162"/>
      <c r="G31" s="160"/>
      <c r="H31" s="160"/>
      <c r="I31" s="160"/>
      <c r="J31" s="163"/>
      <c r="K31" s="160"/>
      <c r="L31" s="160"/>
      <c r="M31" s="160"/>
      <c r="N31" s="164" t="str">
        <f>IF(J31=0,"",F31/J31)</f>
        <v/>
      </c>
      <c r="O31" s="155"/>
      <c r="P31" s="155"/>
      <c r="Q31" s="155"/>
      <c r="R31" s="156"/>
    </row>
    <row r="32" spans="1:21" ht="4.1500000000000004" customHeight="1" x14ac:dyDescent="0.2">
      <c r="A32" s="655"/>
      <c r="B32" s="155"/>
      <c r="C32" s="155"/>
      <c r="D32" s="155"/>
      <c r="E32" s="155"/>
      <c r="F32" s="165"/>
      <c r="G32" s="160"/>
      <c r="H32" s="160"/>
      <c r="I32" s="160"/>
      <c r="J32" s="100"/>
      <c r="K32" s="160"/>
      <c r="L32" s="160"/>
      <c r="M32" s="160"/>
      <c r="N32" s="165"/>
      <c r="O32" s="155"/>
      <c r="P32" s="155"/>
      <c r="Q32" s="155"/>
      <c r="R32" s="156"/>
    </row>
    <row r="33" spans="1:21" s="84" customFormat="1" ht="4.1500000000000004" customHeight="1" thickBot="1" x14ac:dyDescent="0.25">
      <c r="A33" s="132"/>
      <c r="B33" s="133"/>
      <c r="C33" s="133"/>
      <c r="D33" s="133"/>
      <c r="E33" s="133"/>
      <c r="F33" s="133"/>
      <c r="G33" s="133"/>
      <c r="H33" s="133"/>
      <c r="I33" s="133"/>
      <c r="J33" s="133"/>
      <c r="K33" s="133"/>
      <c r="L33" s="133"/>
      <c r="M33" s="133"/>
      <c r="N33" s="133"/>
      <c r="O33" s="133"/>
      <c r="P33" s="133"/>
      <c r="Q33" s="133"/>
      <c r="R33" s="134"/>
      <c r="S33" s="86"/>
      <c r="T33" s="86"/>
      <c r="U33" s="73"/>
    </row>
    <row r="34" spans="1:21" s="80" customFormat="1" ht="12" customHeight="1" thickBot="1" x14ac:dyDescent="0.25">
      <c r="A34" s="61" t="s">
        <v>58</v>
      </c>
      <c r="B34" s="1006"/>
      <c r="C34" s="1007"/>
      <c r="D34" s="1007"/>
      <c r="E34" s="1007"/>
      <c r="F34" s="1007"/>
      <c r="G34" s="1007"/>
      <c r="H34" s="1007"/>
      <c r="I34" s="1007"/>
      <c r="J34" s="1007"/>
      <c r="K34" s="1007"/>
      <c r="L34" s="1007"/>
      <c r="M34" s="1007"/>
      <c r="N34" s="1007"/>
      <c r="O34" s="147"/>
      <c r="P34" s="147"/>
      <c r="Q34" s="148"/>
      <c r="R34" s="145"/>
      <c r="S34" s="86"/>
      <c r="T34" s="86"/>
      <c r="U34" s="79"/>
    </row>
    <row r="35" spans="1:21" s="80" customFormat="1" ht="33" customHeight="1" thickBot="1" x14ac:dyDescent="0.25">
      <c r="A35" s="146" t="s">
        <v>30</v>
      </c>
      <c r="B35" s="1006">
        <f>Input!C9</f>
        <v>2023</v>
      </c>
      <c r="C35" s="1007"/>
      <c r="D35" s="1007"/>
      <c r="E35" s="1042"/>
      <c r="F35" s="1006">
        <f>Input!D9</f>
        <v>2022</v>
      </c>
      <c r="G35" s="1007"/>
      <c r="H35" s="1007"/>
      <c r="I35" s="1042"/>
      <c r="J35" s="1037" t="s">
        <v>83</v>
      </c>
      <c r="K35" s="1038"/>
      <c r="L35" s="1038"/>
      <c r="M35" s="1039"/>
      <c r="N35" s="1037" t="s">
        <v>44</v>
      </c>
      <c r="O35" s="1038"/>
      <c r="P35" s="1038"/>
      <c r="Q35" s="1039"/>
      <c r="R35" s="138"/>
      <c r="S35" s="86">
        <v>2014</v>
      </c>
      <c r="T35" s="86">
        <v>0.22</v>
      </c>
      <c r="U35" s="79"/>
    </row>
    <row r="36" spans="1:21" s="80" customFormat="1" ht="14.45" customHeight="1" thickBot="1" x14ac:dyDescent="0.25">
      <c r="A36" s="135" t="s">
        <v>28</v>
      </c>
      <c r="B36" s="1010"/>
      <c r="C36" s="1011"/>
      <c r="D36" s="1011"/>
      <c r="E36" s="1012"/>
      <c r="F36" s="1010"/>
      <c r="G36" s="1011"/>
      <c r="H36" s="1011"/>
      <c r="I36" s="1012"/>
      <c r="J36" s="1023" t="str">
        <f>IF(AND(F36="",B36=""),"",IF(B36=0,"",IF(B36&lt;F36,12,IF(F36="",12,24))))</f>
        <v/>
      </c>
      <c r="K36" s="1024"/>
      <c r="L36" s="1024"/>
      <c r="M36" s="1024"/>
      <c r="N36" s="1015" t="str">
        <f>IF(J36="","",IF(J36=12,B36/12,(B36+F36)/24))</f>
        <v/>
      </c>
      <c r="O36" s="1015"/>
      <c r="P36" s="1015"/>
      <c r="Q36" s="1016"/>
      <c r="R36" s="138"/>
      <c r="S36" s="86">
        <v>2013</v>
      </c>
      <c r="T36" s="86">
        <v>0.23</v>
      </c>
      <c r="U36" s="79"/>
    </row>
    <row r="37" spans="1:21" s="80" customFormat="1" ht="14.45" customHeight="1" x14ac:dyDescent="0.2">
      <c r="A37" s="136" t="s">
        <v>0</v>
      </c>
      <c r="B37" s="1034"/>
      <c r="C37" s="1035"/>
      <c r="D37" s="1035"/>
      <c r="E37" s="1036"/>
      <c r="F37" s="1034"/>
      <c r="G37" s="1035"/>
      <c r="H37" s="1035"/>
      <c r="I37" s="1036"/>
      <c r="J37" s="1023" t="str">
        <f>IF(AND(F37="",B37=""),"",IF(B37=0,"",IF(B37&lt;F37,12,IF(F37="",12,24))))</f>
        <v/>
      </c>
      <c r="K37" s="1024"/>
      <c r="L37" s="1024"/>
      <c r="M37" s="1024"/>
      <c r="N37" s="1017" t="str">
        <f>IF(J37="","",IF(J37=12,B37/12,(B37+F37)/24))</f>
        <v/>
      </c>
      <c r="O37" s="1017"/>
      <c r="P37" s="1017"/>
      <c r="Q37" s="1018"/>
      <c r="R37" s="138"/>
      <c r="S37" s="86">
        <v>2012</v>
      </c>
      <c r="T37" s="86">
        <v>0.23</v>
      </c>
      <c r="U37" s="79"/>
    </row>
    <row r="38" spans="1:21" s="80" customFormat="1" ht="14.45" customHeight="1" x14ac:dyDescent="0.2">
      <c r="A38" s="136" t="s">
        <v>4</v>
      </c>
      <c r="B38" s="1025"/>
      <c r="C38" s="1026"/>
      <c r="D38" s="1026"/>
      <c r="E38" s="1027"/>
      <c r="F38" s="1025"/>
      <c r="G38" s="1026"/>
      <c r="H38" s="1026"/>
      <c r="I38" s="1027"/>
      <c r="J38" s="1040"/>
      <c r="K38" s="1041"/>
      <c r="L38" s="1041"/>
      <c r="M38" s="1041"/>
      <c r="N38" s="1004" t="s">
        <v>170</v>
      </c>
      <c r="O38" s="1004"/>
      <c r="P38" s="1004"/>
      <c r="Q38" s="1005"/>
      <c r="R38" s="138"/>
      <c r="S38" s="86">
        <v>2011</v>
      </c>
      <c r="T38" s="86">
        <v>0.22</v>
      </c>
      <c r="U38" s="79"/>
    </row>
    <row r="39" spans="1:21" s="80" customFormat="1" ht="14.45" customHeight="1" thickBot="1" x14ac:dyDescent="0.25">
      <c r="A39" s="137" t="s">
        <v>78</v>
      </c>
      <c r="B39" s="973" t="e">
        <f>VLOOKUP(B35,$S$35:$T$39,2,FALSE)</f>
        <v>#N/A</v>
      </c>
      <c r="C39" s="974"/>
      <c r="D39" s="974"/>
      <c r="E39" s="975"/>
      <c r="F39" s="973" t="e">
        <f>VLOOKUP(F35,$S$36:$T$39,2,FALSE)</f>
        <v>#N/A</v>
      </c>
      <c r="G39" s="974"/>
      <c r="H39" s="974"/>
      <c r="I39" s="975"/>
      <c r="J39" s="1022"/>
      <c r="K39" s="1004"/>
      <c r="L39" s="1004"/>
      <c r="M39" s="1004"/>
      <c r="N39" s="1004" t="s">
        <v>170</v>
      </c>
      <c r="O39" s="1004"/>
      <c r="P39" s="1004"/>
      <c r="Q39" s="1005"/>
      <c r="R39" s="138"/>
      <c r="S39" s="86"/>
      <c r="T39" s="86"/>
      <c r="U39" s="79"/>
    </row>
    <row r="40" spans="1:21" s="80" customFormat="1" ht="14.45" customHeight="1" thickBot="1" x14ac:dyDescent="0.25">
      <c r="A40" s="144" t="s">
        <v>26</v>
      </c>
      <c r="B40" s="976" t="str">
        <f>IF(B38="","",B38*B39)</f>
        <v/>
      </c>
      <c r="C40" s="977"/>
      <c r="D40" s="977"/>
      <c r="E40" s="978"/>
      <c r="F40" s="976" t="str">
        <f>IF(F38="","",F38*F39)</f>
        <v/>
      </c>
      <c r="G40" s="977"/>
      <c r="H40" s="977"/>
      <c r="I40" s="978"/>
      <c r="J40" s="1023" t="str">
        <f>IF(AND(F40="",B40=""),"",IF(B40=0,"",IF(B40&lt;F40,12,IF(F40="",12,24))))</f>
        <v/>
      </c>
      <c r="K40" s="1024"/>
      <c r="L40" s="1024"/>
      <c r="M40" s="1024"/>
      <c r="N40" s="1028" t="str">
        <f>IF(J40="","",IF(J40=12,B40/12,(B40+F40)/24))</f>
        <v/>
      </c>
      <c r="O40" s="1028"/>
      <c r="P40" s="1028"/>
      <c r="Q40" s="1029"/>
      <c r="R40" s="138"/>
      <c r="S40" s="86"/>
      <c r="T40" s="86"/>
      <c r="U40" s="79"/>
    </row>
    <row r="41" spans="1:21" s="80" customFormat="1" ht="12.75" thickBot="1" x14ac:dyDescent="0.25">
      <c r="A41" s="139"/>
      <c r="B41" s="140"/>
      <c r="C41" s="141"/>
      <c r="D41" s="141"/>
      <c r="E41" s="141"/>
      <c r="F41" s="994" t="s">
        <v>19</v>
      </c>
      <c r="G41" s="995"/>
      <c r="H41" s="995"/>
      <c r="I41" s="995"/>
      <c r="J41" s="996"/>
      <c r="K41" s="996"/>
      <c r="L41" s="996"/>
      <c r="M41" s="997"/>
      <c r="N41" s="998" t="str">
        <f>IF(AND(N36="",N37="",N40=""),"",SUM(N36,N37,N40))</f>
        <v/>
      </c>
      <c r="O41" s="999"/>
      <c r="P41" s="999"/>
      <c r="Q41" s="1000"/>
      <c r="R41" s="138"/>
      <c r="S41" s="86"/>
      <c r="T41" s="86"/>
      <c r="U41" s="79"/>
    </row>
    <row r="42" spans="1:21" s="84" customFormat="1" ht="4.9000000000000004" customHeight="1" thickBot="1" x14ac:dyDescent="0.25">
      <c r="A42" s="132"/>
      <c r="B42" s="133"/>
      <c r="C42" s="133"/>
      <c r="D42" s="133"/>
      <c r="E42" s="133"/>
      <c r="F42" s="133"/>
      <c r="G42" s="133"/>
      <c r="H42" s="142"/>
      <c r="I42" s="133"/>
      <c r="J42" s="143"/>
      <c r="K42" s="141"/>
      <c r="L42" s="133"/>
      <c r="M42" s="133"/>
      <c r="N42" s="133"/>
      <c r="O42" s="133"/>
      <c r="P42" s="133"/>
      <c r="Q42" s="133"/>
      <c r="R42" s="134"/>
      <c r="S42" s="86"/>
      <c r="T42" s="86"/>
      <c r="U42" s="73"/>
    </row>
    <row r="43" spans="1:21" ht="12.75" thickBot="1" x14ac:dyDescent="0.25">
      <c r="A43" s="979" t="s">
        <v>180</v>
      </c>
      <c r="B43" s="1001" t="s">
        <v>64</v>
      </c>
      <c r="C43" s="1002"/>
      <c r="D43" s="1002"/>
      <c r="E43" s="1002"/>
      <c r="F43" s="1002"/>
      <c r="G43" s="1002"/>
      <c r="H43" s="1002"/>
      <c r="I43" s="1002"/>
      <c r="J43" s="1002"/>
      <c r="K43" s="1002"/>
      <c r="L43" s="1002"/>
      <c r="M43" s="1002"/>
      <c r="N43" s="1002"/>
      <c r="O43" s="1002"/>
      <c r="P43" s="1002"/>
      <c r="Q43" s="1002"/>
      <c r="R43" s="1003"/>
    </row>
    <row r="44" spans="1:21" ht="12.75" thickBot="1" x14ac:dyDescent="0.25">
      <c r="A44" s="980"/>
      <c r="B44" s="88" t="s">
        <v>61</v>
      </c>
      <c r="C44" s="84"/>
      <c r="D44" s="84"/>
      <c r="E44" s="84"/>
      <c r="F44" s="88" t="s">
        <v>62</v>
      </c>
      <c r="G44" s="84"/>
      <c r="H44" s="84"/>
      <c r="I44" s="84"/>
      <c r="J44" s="88" t="s">
        <v>63</v>
      </c>
      <c r="K44" s="87"/>
      <c r="L44" s="84"/>
      <c r="M44" s="84"/>
      <c r="N44" s="88" t="s">
        <v>171</v>
      </c>
      <c r="O44" s="84"/>
      <c r="P44" s="84"/>
      <c r="Q44" s="84"/>
      <c r="R44" s="88" t="s">
        <v>172</v>
      </c>
    </row>
    <row r="45" spans="1:21" ht="12.75" thickBot="1" x14ac:dyDescent="0.25">
      <c r="A45" s="981"/>
      <c r="B45" s="131" t="str">
        <f>IF(B46="x","",N28)</f>
        <v/>
      </c>
      <c r="C45" s="89"/>
      <c r="D45" s="89"/>
      <c r="E45" s="89"/>
      <c r="F45" s="131" t="str">
        <f>IF(F46="x","",N29)</f>
        <v/>
      </c>
      <c r="G45" s="89"/>
      <c r="H45" s="89"/>
      <c r="I45" s="89"/>
      <c r="J45" s="131" t="str">
        <f>IF(J46="x","",N30)</f>
        <v/>
      </c>
      <c r="K45" s="90"/>
      <c r="L45" s="89"/>
      <c r="M45" s="89"/>
      <c r="N45" s="131" t="str">
        <f>IF(N46="x","",N31)</f>
        <v/>
      </c>
      <c r="O45" s="89"/>
      <c r="P45" s="89"/>
      <c r="Q45" s="89"/>
      <c r="R45" s="131" t="str">
        <f>IF(R46="x","",N41)</f>
        <v/>
      </c>
      <c r="S45" s="580"/>
    </row>
    <row r="46" spans="1:21" ht="15" customHeight="1" thickBot="1" x14ac:dyDescent="0.25">
      <c r="A46" s="582" t="s">
        <v>269</v>
      </c>
      <c r="B46" s="583"/>
      <c r="C46" s="84"/>
      <c r="D46" s="84"/>
      <c r="E46" s="84"/>
      <c r="F46" s="583"/>
      <c r="G46" s="84"/>
      <c r="H46" s="84"/>
      <c r="I46" s="84"/>
      <c r="J46" s="583"/>
      <c r="K46" s="87"/>
      <c r="L46" s="84"/>
      <c r="M46" s="84"/>
      <c r="N46" s="583"/>
      <c r="O46" s="84"/>
      <c r="P46" s="84"/>
      <c r="Q46" s="84"/>
      <c r="R46" s="583"/>
      <c r="S46" s="580"/>
      <c r="T46" s="73"/>
    </row>
    <row r="47" spans="1:21" s="84" customFormat="1" ht="6.6" customHeight="1" thickBot="1" x14ac:dyDescent="0.25">
      <c r="A47" s="132"/>
      <c r="B47" s="133"/>
      <c r="C47" s="133"/>
      <c r="D47" s="133"/>
      <c r="E47" s="133"/>
      <c r="F47" s="133"/>
      <c r="G47" s="133"/>
      <c r="H47" s="133"/>
      <c r="I47" s="133"/>
      <c r="J47" s="133"/>
      <c r="K47" s="133"/>
      <c r="L47" s="133"/>
      <c r="M47" s="133"/>
      <c r="N47" s="133"/>
      <c r="O47" s="133"/>
      <c r="P47" s="133"/>
      <c r="Q47" s="133"/>
      <c r="R47" s="134"/>
      <c r="S47" s="86"/>
      <c r="T47" s="73"/>
      <c r="U47" s="73"/>
    </row>
    <row r="48" spans="1:21" x14ac:dyDescent="0.2">
      <c r="A48" s="982" t="s">
        <v>175</v>
      </c>
      <c r="B48" s="985"/>
      <c r="C48" s="986"/>
      <c r="D48" s="986"/>
      <c r="E48" s="986"/>
      <c r="F48" s="986"/>
      <c r="G48" s="986"/>
      <c r="H48" s="986"/>
      <c r="I48" s="986"/>
      <c r="J48" s="986"/>
      <c r="K48" s="986"/>
      <c r="L48" s="986"/>
      <c r="M48" s="986"/>
      <c r="N48" s="986"/>
      <c r="O48" s="986"/>
      <c r="P48" s="986"/>
      <c r="Q48" s="986"/>
      <c r="R48" s="987"/>
    </row>
    <row r="49" spans="1:19" x14ac:dyDescent="0.2">
      <c r="A49" s="983"/>
      <c r="B49" s="988"/>
      <c r="C49" s="989"/>
      <c r="D49" s="989"/>
      <c r="E49" s="989"/>
      <c r="F49" s="989"/>
      <c r="G49" s="989"/>
      <c r="H49" s="989"/>
      <c r="I49" s="989"/>
      <c r="J49" s="989"/>
      <c r="K49" s="989"/>
      <c r="L49" s="989"/>
      <c r="M49" s="989"/>
      <c r="N49" s="989"/>
      <c r="O49" s="989"/>
      <c r="P49" s="989"/>
      <c r="Q49" s="989"/>
      <c r="R49" s="990"/>
      <c r="S49" s="413"/>
    </row>
    <row r="50" spans="1:19" ht="54" customHeight="1" thickBot="1" x14ac:dyDescent="0.25">
      <c r="A50" s="984"/>
      <c r="B50" s="991"/>
      <c r="C50" s="992"/>
      <c r="D50" s="992"/>
      <c r="E50" s="992"/>
      <c r="F50" s="992"/>
      <c r="G50" s="992"/>
      <c r="H50" s="992"/>
      <c r="I50" s="992"/>
      <c r="J50" s="992"/>
      <c r="K50" s="992"/>
      <c r="L50" s="992"/>
      <c r="M50" s="992"/>
      <c r="N50" s="992"/>
      <c r="O50" s="992"/>
      <c r="P50" s="992"/>
      <c r="Q50" s="992"/>
      <c r="R50" s="993"/>
      <c r="S50" s="413"/>
    </row>
    <row r="51" spans="1:19" x14ac:dyDescent="0.2">
      <c r="A51" s="73"/>
      <c r="B51" s="73"/>
      <c r="C51" s="73"/>
      <c r="D51" s="73"/>
      <c r="E51" s="73"/>
      <c r="F51" s="73"/>
      <c r="G51" s="73"/>
      <c r="H51" s="73"/>
      <c r="I51" s="73"/>
      <c r="J51" s="73"/>
      <c r="K51" s="73"/>
      <c r="L51" s="73"/>
      <c r="M51" s="73"/>
      <c r="N51" s="73"/>
      <c r="O51" s="73"/>
      <c r="P51" s="73"/>
      <c r="Q51" s="73"/>
      <c r="R51" s="73"/>
    </row>
    <row r="52" spans="1:19" x14ac:dyDescent="0.2">
      <c r="A52" s="73"/>
      <c r="B52" s="73"/>
      <c r="C52" s="73"/>
      <c r="D52" s="73"/>
      <c r="E52" s="73"/>
      <c r="F52" s="73"/>
      <c r="G52" s="73"/>
      <c r="H52" s="73"/>
      <c r="I52" s="73"/>
      <c r="J52" s="73"/>
      <c r="K52" s="73"/>
      <c r="L52" s="73"/>
      <c r="M52" s="73"/>
      <c r="N52" s="73"/>
      <c r="O52" s="73"/>
      <c r="P52" s="73"/>
      <c r="Q52" s="73"/>
      <c r="R52" s="73"/>
    </row>
    <row r="53" spans="1:19" x14ac:dyDescent="0.2">
      <c r="A53" s="73"/>
      <c r="B53" s="73"/>
      <c r="C53" s="73"/>
      <c r="D53" s="73"/>
      <c r="E53" s="73"/>
      <c r="F53" s="73"/>
      <c r="G53" s="73"/>
      <c r="H53" s="73"/>
      <c r="I53" s="73"/>
      <c r="J53" s="73"/>
      <c r="K53" s="73"/>
      <c r="L53" s="73"/>
      <c r="M53" s="73"/>
      <c r="N53" s="73"/>
      <c r="O53" s="73"/>
      <c r="P53" s="73"/>
      <c r="Q53" s="73"/>
      <c r="R53" s="73"/>
    </row>
    <row r="54" spans="1:19" x14ac:dyDescent="0.2">
      <c r="A54" s="73"/>
      <c r="B54" s="73"/>
      <c r="C54" s="73"/>
      <c r="D54" s="73"/>
      <c r="E54" s="73"/>
      <c r="F54" s="73"/>
      <c r="G54" s="73"/>
      <c r="H54" s="73"/>
      <c r="I54" s="73"/>
      <c r="J54" s="73"/>
      <c r="K54" s="73"/>
      <c r="L54" s="73"/>
      <c r="M54" s="73"/>
      <c r="N54" s="73"/>
      <c r="O54" s="73"/>
      <c r="P54" s="73"/>
      <c r="Q54" s="73"/>
      <c r="R54" s="73"/>
    </row>
    <row r="55" spans="1:19" x14ac:dyDescent="0.2">
      <c r="A55" s="73"/>
      <c r="B55" s="73"/>
      <c r="C55" s="73"/>
      <c r="D55" s="73"/>
      <c r="E55" s="73"/>
      <c r="F55" s="73"/>
      <c r="G55" s="73"/>
      <c r="H55" s="73"/>
      <c r="I55" s="73"/>
      <c r="J55" s="73"/>
      <c r="K55" s="73"/>
      <c r="L55" s="73"/>
      <c r="M55" s="73"/>
      <c r="N55" s="73"/>
      <c r="O55" s="73"/>
      <c r="P55" s="73"/>
      <c r="Q55" s="73"/>
      <c r="R55" s="73"/>
    </row>
    <row r="56" spans="1:19" x14ac:dyDescent="0.2">
      <c r="A56" s="73"/>
      <c r="B56" s="73"/>
      <c r="C56" s="73"/>
      <c r="D56" s="73"/>
      <c r="E56" s="73"/>
      <c r="F56" s="73"/>
      <c r="G56" s="73"/>
      <c r="H56" s="73"/>
      <c r="I56" s="73"/>
      <c r="J56" s="73"/>
      <c r="K56" s="73"/>
      <c r="L56" s="73"/>
      <c r="M56" s="73"/>
      <c r="N56" s="73"/>
      <c r="O56" s="73"/>
      <c r="P56" s="73"/>
      <c r="Q56" s="73"/>
      <c r="R56" s="73"/>
    </row>
    <row r="57" spans="1:19" x14ac:dyDescent="0.2">
      <c r="A57" s="73"/>
      <c r="B57" s="73"/>
      <c r="C57" s="73"/>
      <c r="D57" s="73"/>
      <c r="E57" s="73"/>
      <c r="F57" s="73"/>
      <c r="G57" s="73"/>
      <c r="H57" s="73"/>
      <c r="I57" s="73"/>
      <c r="J57" s="73"/>
      <c r="K57" s="73"/>
      <c r="L57" s="73"/>
      <c r="M57" s="73"/>
      <c r="N57" s="73"/>
      <c r="O57" s="73"/>
      <c r="P57" s="73"/>
      <c r="Q57" s="73"/>
      <c r="R57" s="73"/>
    </row>
    <row r="58" spans="1:19" x14ac:dyDescent="0.2">
      <c r="A58" s="73"/>
      <c r="B58" s="73"/>
      <c r="C58" s="73"/>
      <c r="D58" s="73"/>
      <c r="E58" s="73"/>
      <c r="F58" s="73"/>
      <c r="G58" s="73"/>
      <c r="H58" s="73"/>
      <c r="I58" s="73"/>
      <c r="J58" s="73"/>
      <c r="K58" s="73"/>
      <c r="L58" s="73"/>
      <c r="M58" s="73"/>
      <c r="N58" s="73"/>
      <c r="O58" s="73"/>
      <c r="P58" s="73"/>
      <c r="Q58" s="73"/>
      <c r="R58" s="73"/>
    </row>
    <row r="59" spans="1:19" x14ac:dyDescent="0.2">
      <c r="A59" s="73"/>
      <c r="B59" s="73"/>
      <c r="C59" s="73"/>
      <c r="D59" s="73"/>
      <c r="E59" s="73"/>
      <c r="F59" s="73"/>
      <c r="G59" s="73"/>
      <c r="H59" s="73"/>
      <c r="I59" s="73"/>
      <c r="J59" s="73"/>
      <c r="K59" s="73"/>
      <c r="L59" s="73"/>
      <c r="M59" s="73"/>
      <c r="N59" s="73"/>
      <c r="O59" s="73"/>
      <c r="P59" s="73"/>
      <c r="Q59" s="73"/>
      <c r="R59" s="73"/>
    </row>
    <row r="60" spans="1:19" x14ac:dyDescent="0.2">
      <c r="A60" s="73"/>
      <c r="B60" s="73"/>
      <c r="C60" s="73"/>
      <c r="D60" s="73"/>
      <c r="E60" s="73"/>
      <c r="F60" s="73"/>
      <c r="G60" s="73"/>
      <c r="H60" s="73"/>
      <c r="I60" s="73"/>
      <c r="J60" s="73"/>
      <c r="K60" s="73"/>
      <c r="L60" s="73"/>
      <c r="M60" s="73"/>
      <c r="N60" s="73"/>
      <c r="O60" s="73"/>
      <c r="P60" s="73"/>
      <c r="Q60" s="73"/>
      <c r="R60" s="73"/>
    </row>
    <row r="61" spans="1:19" x14ac:dyDescent="0.2">
      <c r="A61" s="73"/>
      <c r="B61" s="73"/>
      <c r="C61" s="73"/>
      <c r="D61" s="73"/>
      <c r="E61" s="73"/>
      <c r="F61" s="73"/>
      <c r="G61" s="73"/>
      <c r="H61" s="73"/>
      <c r="I61" s="73"/>
      <c r="J61" s="73"/>
      <c r="K61" s="73"/>
      <c r="L61" s="73"/>
      <c r="M61" s="73"/>
      <c r="N61" s="73"/>
      <c r="O61" s="73"/>
      <c r="P61" s="73"/>
      <c r="Q61" s="73"/>
      <c r="R61" s="73"/>
    </row>
    <row r="62" spans="1:19" x14ac:dyDescent="0.2">
      <c r="A62" s="73"/>
      <c r="B62" s="73"/>
      <c r="C62" s="73"/>
      <c r="D62" s="73"/>
      <c r="E62" s="73"/>
      <c r="F62" s="73"/>
      <c r="G62" s="73"/>
      <c r="H62" s="73"/>
      <c r="I62" s="73"/>
      <c r="J62" s="73"/>
      <c r="K62" s="73"/>
      <c r="L62" s="73"/>
      <c r="M62" s="73"/>
      <c r="N62" s="73"/>
      <c r="O62" s="73"/>
      <c r="P62" s="73"/>
      <c r="Q62" s="73"/>
      <c r="R62" s="73"/>
    </row>
    <row r="63" spans="1:19" x14ac:dyDescent="0.2">
      <c r="A63" s="73"/>
      <c r="B63" s="73"/>
      <c r="C63" s="73"/>
      <c r="D63" s="73"/>
      <c r="E63" s="73"/>
      <c r="F63" s="73"/>
      <c r="G63" s="73"/>
      <c r="H63" s="73"/>
      <c r="I63" s="73"/>
      <c r="J63" s="73"/>
      <c r="K63" s="73"/>
      <c r="L63" s="73"/>
      <c r="M63" s="73"/>
      <c r="N63" s="73"/>
      <c r="O63" s="73"/>
      <c r="P63" s="73"/>
      <c r="Q63" s="73"/>
      <c r="R63" s="73"/>
    </row>
    <row r="64" spans="1:19" x14ac:dyDescent="0.2">
      <c r="A64" s="73"/>
      <c r="B64" s="73"/>
      <c r="C64" s="73"/>
      <c r="D64" s="73"/>
      <c r="E64" s="73"/>
      <c r="F64" s="73"/>
      <c r="G64" s="73"/>
      <c r="H64" s="73"/>
      <c r="I64" s="73"/>
      <c r="J64" s="73"/>
      <c r="K64" s="73"/>
      <c r="L64" s="73"/>
      <c r="M64" s="73"/>
      <c r="N64" s="73"/>
      <c r="O64" s="73"/>
      <c r="P64" s="73"/>
      <c r="Q64" s="73"/>
      <c r="R64" s="73"/>
    </row>
    <row r="65" spans="1:18" x14ac:dyDescent="0.2">
      <c r="A65" s="73"/>
      <c r="B65" s="73"/>
      <c r="C65" s="73"/>
      <c r="D65" s="73"/>
      <c r="E65" s="73"/>
      <c r="F65" s="73"/>
      <c r="G65" s="73"/>
      <c r="H65" s="73"/>
      <c r="I65" s="73"/>
      <c r="J65" s="73"/>
      <c r="K65" s="73"/>
      <c r="L65" s="73"/>
      <c r="M65" s="73"/>
      <c r="N65" s="73"/>
      <c r="O65" s="73"/>
      <c r="P65" s="73"/>
      <c r="Q65" s="73"/>
      <c r="R65" s="73"/>
    </row>
  </sheetData>
  <sheetProtection selectLockedCells="1"/>
  <mergeCells count="46">
    <mergeCell ref="B38:E38"/>
    <mergeCell ref="J36:M36"/>
    <mergeCell ref="J38:M38"/>
    <mergeCell ref="B35:E35"/>
    <mergeCell ref="F35:I35"/>
    <mergeCell ref="J35:M35"/>
    <mergeCell ref="F36:I36"/>
    <mergeCell ref="B37:E37"/>
    <mergeCell ref="N35:Q35"/>
    <mergeCell ref="J37:M37"/>
    <mergeCell ref="F37:I37"/>
    <mergeCell ref="A29:D29"/>
    <mergeCell ref="A26:D26"/>
    <mergeCell ref="D5:D9"/>
    <mergeCell ref="H5:H9"/>
    <mergeCell ref="L5:L9"/>
    <mergeCell ref="B34:N34"/>
    <mergeCell ref="A31:D31"/>
    <mergeCell ref="B36:E36"/>
    <mergeCell ref="O1:R1"/>
    <mergeCell ref="N38:Q38"/>
    <mergeCell ref="O2:R2"/>
    <mergeCell ref="N36:Q36"/>
    <mergeCell ref="N37:Q37"/>
    <mergeCell ref="P5:P9"/>
    <mergeCell ref="F38:I38"/>
    <mergeCell ref="A1:B3"/>
    <mergeCell ref="G1:J1"/>
    <mergeCell ref="G3:J3"/>
    <mergeCell ref="G2:J2"/>
    <mergeCell ref="A30:D30"/>
    <mergeCell ref="A28:D28"/>
    <mergeCell ref="B39:E39"/>
    <mergeCell ref="B40:E40"/>
    <mergeCell ref="A43:A45"/>
    <mergeCell ref="A48:A50"/>
    <mergeCell ref="B48:R50"/>
    <mergeCell ref="F41:M41"/>
    <mergeCell ref="N41:Q41"/>
    <mergeCell ref="B43:R43"/>
    <mergeCell ref="N39:Q39"/>
    <mergeCell ref="F39:I39"/>
    <mergeCell ref="F40:I40"/>
    <mergeCell ref="J39:M39"/>
    <mergeCell ref="J40:M40"/>
    <mergeCell ref="N40:Q40"/>
  </mergeCells>
  <conditionalFormatting sqref="A10 F10 J10 N10 R10 A12 F12 J12 N12 R12 A14 F14 J14 N14 R14 A16 F16 J16 N16 R16 J28:J31 B36:I38 B48">
    <cfRule type="cellIs" dxfId="345" priority="11" stopIfTrue="1" operator="equal">
      <formula>0</formula>
    </cfRule>
  </conditionalFormatting>
  <dataValidations count="1">
    <dataValidation type="whole" allowBlank="1" showInputMessage="1" showErrorMessage="1" error="Can not be a positive number" sqref="B36:I36" xr:uid="{00000000-0002-0000-0700-000000000000}">
      <formula1>-5222211212</formula1>
      <formula2>0</formula2>
    </dataValidation>
  </dataValidations>
  <printOptions horizontalCentered="1"/>
  <pageMargins left="0" right="0" top="0.5" bottom="0.75" header="0.3" footer="0.3"/>
  <pageSetup scale="95" orientation="portrait" r:id="rId1"/>
  <headerFooter>
    <oddHeader xml:space="preserve">&amp;CIncome Analysis Worksheet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Y59"/>
  <sheetViews>
    <sheetView showGridLines="0" topLeftCell="A4" zoomScaleNormal="100" workbookViewId="0">
      <selection activeCell="R28" sqref="R28"/>
    </sheetView>
  </sheetViews>
  <sheetFormatPr defaultColWidth="8.85546875" defaultRowHeight="12" x14ac:dyDescent="0.2"/>
  <cols>
    <col min="1" max="1" width="22.7109375" style="69" customWidth="1"/>
    <col min="2" max="2" width="13.140625" style="69" customWidth="1"/>
    <col min="3" max="3" width="0.7109375" style="69" customWidth="1"/>
    <col min="4" max="4" width="2.5703125" style="69" customWidth="1"/>
    <col min="5" max="5" width="0.7109375" style="69" customWidth="1"/>
    <col min="6" max="6" width="14.85546875" style="69" customWidth="1"/>
    <col min="7" max="7" width="0.7109375" style="69" customWidth="1"/>
    <col min="8" max="8" width="2.7109375" style="69" customWidth="1"/>
    <col min="9" max="9" width="0.7109375" style="69" customWidth="1"/>
    <col min="10" max="10" width="13.7109375" style="69" customWidth="1"/>
    <col min="11" max="11" width="0.5703125" style="69" customWidth="1"/>
    <col min="12" max="12" width="2.28515625" style="69" customWidth="1"/>
    <col min="13" max="13" width="0.42578125" style="69" customWidth="1"/>
    <col min="14" max="14" width="14.140625" style="69" customWidth="1"/>
    <col min="15" max="15" width="0.7109375" style="69" customWidth="1"/>
    <col min="16" max="16" width="2.28515625" style="69" customWidth="1"/>
    <col min="17" max="17" width="0.42578125" style="69" customWidth="1"/>
    <col min="18" max="18" width="13.7109375" style="69" customWidth="1"/>
    <col min="19" max="19" width="7.140625" style="86" customWidth="1"/>
    <col min="20" max="20" width="8.85546875" style="86"/>
    <col min="21" max="25" width="8.85546875" style="73"/>
    <col min="26" max="16384" width="8.85546875" style="69"/>
  </cols>
  <sheetData>
    <row r="1" spans="1:21" ht="15.6" customHeight="1" x14ac:dyDescent="0.2">
      <c r="A1" s="1030" t="s">
        <v>35</v>
      </c>
      <c r="B1" s="1030"/>
      <c r="C1" s="66"/>
      <c r="D1" s="66"/>
      <c r="E1" s="66"/>
      <c r="F1" s="62" t="s">
        <v>101</v>
      </c>
      <c r="G1" s="1013" t="str">
        <f>IF(Input!C3=0,"",Input!C3)</f>
        <v/>
      </c>
      <c r="H1" s="1013"/>
      <c r="I1" s="1013"/>
      <c r="J1" s="1013"/>
      <c r="K1" s="67"/>
      <c r="L1" s="67"/>
      <c r="M1" s="67"/>
      <c r="N1" s="62" t="s">
        <v>36</v>
      </c>
      <c r="O1" s="1013" t="str">
        <f>IF(Input!C5=0,"",Input!C5)</f>
        <v/>
      </c>
      <c r="P1" s="1013"/>
      <c r="Q1" s="1013"/>
      <c r="R1" s="1013"/>
      <c r="S1" s="575"/>
      <c r="T1" s="576"/>
      <c r="U1" s="68"/>
    </row>
    <row r="2" spans="1:21" ht="15.6" customHeight="1" x14ac:dyDescent="0.2">
      <c r="A2" s="1030"/>
      <c r="B2" s="1030"/>
      <c r="C2" s="66"/>
      <c r="D2" s="66"/>
      <c r="E2" s="66"/>
      <c r="F2" s="62" t="s">
        <v>90</v>
      </c>
      <c r="G2" s="1031" t="str">
        <f>IF(Input!I1=0,"",Input!I1)</f>
        <v/>
      </c>
      <c r="H2" s="1031"/>
      <c r="I2" s="1031"/>
      <c r="J2" s="1031"/>
      <c r="K2" s="67"/>
      <c r="N2" s="62" t="s">
        <v>37</v>
      </c>
      <c r="O2" s="1014" t="str">
        <f>IF(Input!I5=0,"",Input!I5)</f>
        <v/>
      </c>
      <c r="P2" s="1014"/>
      <c r="Q2" s="1014"/>
      <c r="R2" s="1014"/>
      <c r="S2" s="577"/>
      <c r="T2" s="576"/>
      <c r="U2" s="68"/>
    </row>
    <row r="3" spans="1:21" ht="15.6" customHeight="1" x14ac:dyDescent="0.2">
      <c r="A3" s="1030"/>
      <c r="B3" s="1030"/>
      <c r="C3" s="66"/>
      <c r="D3" s="66"/>
      <c r="E3" s="66"/>
      <c r="F3" s="62" t="s">
        <v>89</v>
      </c>
      <c r="G3" s="1031" t="str">
        <f>IF(Input!G1=0,"",Input!G1)</f>
        <v/>
      </c>
      <c r="H3" s="1031"/>
      <c r="I3" s="1031"/>
      <c r="J3" s="1031"/>
      <c r="K3" s="62"/>
      <c r="L3" s="62"/>
      <c r="M3" s="62"/>
      <c r="N3" s="62"/>
      <c r="O3" s="70"/>
      <c r="P3" s="62"/>
      <c r="Q3" s="63"/>
      <c r="S3" s="576"/>
      <c r="T3" s="576"/>
      <c r="U3" s="68"/>
    </row>
    <row r="4" spans="1:21" ht="6.6" customHeight="1" thickBot="1" x14ac:dyDescent="0.25">
      <c r="A4" s="71"/>
      <c r="B4" s="71"/>
      <c r="C4" s="66"/>
      <c r="D4" s="66"/>
      <c r="E4" s="66"/>
      <c r="F4" s="62"/>
      <c r="G4" s="72"/>
      <c r="H4" s="72"/>
      <c r="I4" s="72"/>
      <c r="J4" s="72"/>
      <c r="K4" s="62"/>
      <c r="L4" s="62"/>
      <c r="M4" s="62"/>
      <c r="N4" s="62"/>
      <c r="O4" s="70"/>
      <c r="P4" s="62"/>
      <c r="Q4" s="63"/>
      <c r="S4" s="576"/>
      <c r="T4" s="576"/>
      <c r="U4" s="68"/>
    </row>
    <row r="5" spans="1:21" ht="9.6" customHeight="1" x14ac:dyDescent="0.2">
      <c r="A5" s="151"/>
      <c r="B5" s="152"/>
      <c r="C5" s="152"/>
      <c r="D5" s="1019" t="s">
        <v>193</v>
      </c>
      <c r="E5" s="152"/>
      <c r="F5" s="152"/>
      <c r="G5" s="152"/>
      <c r="H5" s="1019" t="s">
        <v>193</v>
      </c>
      <c r="I5" s="152"/>
      <c r="J5" s="152"/>
      <c r="K5" s="152"/>
      <c r="L5" s="1019" t="s">
        <v>193</v>
      </c>
      <c r="M5" s="152"/>
      <c r="N5" s="152"/>
      <c r="O5" s="152"/>
      <c r="P5" s="1019" t="s">
        <v>193</v>
      </c>
      <c r="Q5" s="152"/>
      <c r="R5" s="153"/>
    </row>
    <row r="6" spans="1:21" x14ac:dyDescent="0.2">
      <c r="A6" s="154"/>
      <c r="B6" s="155"/>
      <c r="C6" s="155"/>
      <c r="D6" s="1020"/>
      <c r="E6" s="155"/>
      <c r="F6" s="155"/>
      <c r="G6" s="155"/>
      <c r="H6" s="1020"/>
      <c r="I6" s="155"/>
      <c r="J6" s="155"/>
      <c r="K6" s="155"/>
      <c r="L6" s="1020"/>
      <c r="M6" s="155"/>
      <c r="N6" s="155"/>
      <c r="O6" s="155"/>
      <c r="P6" s="1020"/>
      <c r="Q6" s="155"/>
      <c r="R6" s="156"/>
    </row>
    <row r="7" spans="1:21" x14ac:dyDescent="0.2">
      <c r="A7" s="154"/>
      <c r="B7" s="155"/>
      <c r="C7" s="155"/>
      <c r="D7" s="1020"/>
      <c r="E7" s="155"/>
      <c r="F7" s="155"/>
      <c r="G7" s="155"/>
      <c r="H7" s="1020"/>
      <c r="I7" s="155"/>
      <c r="J7" s="155"/>
      <c r="K7" s="155"/>
      <c r="L7" s="1020"/>
      <c r="M7" s="155"/>
      <c r="N7" s="155"/>
      <c r="O7" s="155"/>
      <c r="P7" s="1020"/>
      <c r="Q7" s="155"/>
      <c r="R7" s="156"/>
    </row>
    <row r="8" spans="1:21" x14ac:dyDescent="0.2">
      <c r="A8" s="154"/>
      <c r="B8" s="155"/>
      <c r="C8" s="155"/>
      <c r="D8" s="1020"/>
      <c r="E8" s="155"/>
      <c r="F8" s="155"/>
      <c r="G8" s="155"/>
      <c r="H8" s="1020"/>
      <c r="I8" s="155"/>
      <c r="J8" s="155"/>
      <c r="K8" s="155"/>
      <c r="L8" s="1020"/>
      <c r="M8" s="155"/>
      <c r="N8" s="155"/>
      <c r="O8" s="155"/>
      <c r="P8" s="1020"/>
      <c r="Q8" s="155"/>
      <c r="R8" s="156"/>
    </row>
    <row r="9" spans="1:21" ht="15" customHeight="1" thickBot="1" x14ac:dyDescent="0.25">
      <c r="A9" s="655" t="s">
        <v>281</v>
      </c>
      <c r="B9" s="75" t="s">
        <v>59</v>
      </c>
      <c r="C9" s="75"/>
      <c r="D9" s="1021"/>
      <c r="E9" s="75"/>
      <c r="F9" s="71" t="s">
        <v>146</v>
      </c>
      <c r="G9" s="71"/>
      <c r="H9" s="1021"/>
      <c r="I9" s="71"/>
      <c r="J9" s="100">
        <f>Input!C9</f>
        <v>2023</v>
      </c>
      <c r="K9" s="157"/>
      <c r="L9" s="1021"/>
      <c r="M9" s="157"/>
      <c r="N9" s="100">
        <f>J9-1</f>
        <v>2022</v>
      </c>
      <c r="O9" s="157"/>
      <c r="P9" s="1021"/>
      <c r="Q9" s="157"/>
      <c r="R9" s="739">
        <f>N9-1</f>
        <v>2021</v>
      </c>
      <c r="S9" s="578"/>
    </row>
    <row r="10" spans="1:21" ht="12.75" thickBot="1" x14ac:dyDescent="0.25">
      <c r="A10" s="74"/>
      <c r="B10" s="75" t="s">
        <v>61</v>
      </c>
      <c r="C10" s="158"/>
      <c r="D10" s="159"/>
      <c r="E10" s="75"/>
      <c r="F10" s="149"/>
      <c r="G10" s="75"/>
      <c r="H10" s="159"/>
      <c r="I10" s="75"/>
      <c r="J10" s="149"/>
      <c r="K10" s="75"/>
      <c r="L10" s="159"/>
      <c r="M10" s="75"/>
      <c r="N10" s="149"/>
      <c r="O10" s="75"/>
      <c r="P10" s="159"/>
      <c r="Q10" s="160"/>
      <c r="R10" s="150"/>
      <c r="S10" s="579"/>
      <c r="T10" s="580"/>
      <c r="U10" s="60"/>
    </row>
    <row r="11" spans="1:21" ht="3" customHeight="1" thickBot="1" x14ac:dyDescent="0.25">
      <c r="A11" s="655"/>
      <c r="B11" s="75"/>
      <c r="C11" s="158"/>
      <c r="D11" s="75"/>
      <c r="E11" s="75"/>
      <c r="F11" s="76"/>
      <c r="G11" s="75"/>
      <c r="H11" s="75"/>
      <c r="I11" s="75"/>
      <c r="J11" s="76"/>
      <c r="K11" s="75"/>
      <c r="L11" s="75"/>
      <c r="M11" s="75"/>
      <c r="N11" s="76"/>
      <c r="O11" s="75"/>
      <c r="P11" s="75"/>
      <c r="Q11" s="160"/>
      <c r="R11" s="77"/>
      <c r="S11" s="579"/>
      <c r="T11" s="580"/>
      <c r="U11" s="60"/>
    </row>
    <row r="12" spans="1:21" ht="12.75" thickBot="1" x14ac:dyDescent="0.25">
      <c r="A12" s="74"/>
      <c r="B12" s="75" t="s">
        <v>62</v>
      </c>
      <c r="C12" s="158"/>
      <c r="D12" s="159"/>
      <c r="E12" s="75"/>
      <c r="F12" s="149"/>
      <c r="G12" s="75"/>
      <c r="H12" s="159"/>
      <c r="I12" s="75"/>
      <c r="J12" s="149"/>
      <c r="K12" s="75"/>
      <c r="L12" s="159"/>
      <c r="M12" s="75"/>
      <c r="N12" s="149"/>
      <c r="O12" s="75"/>
      <c r="P12" s="159"/>
      <c r="Q12" s="160"/>
      <c r="R12" s="150"/>
      <c r="S12" s="579"/>
      <c r="T12" s="580"/>
      <c r="U12" s="60"/>
    </row>
    <row r="13" spans="1:21" ht="2.4500000000000002" customHeight="1" thickBot="1" x14ac:dyDescent="0.25">
      <c r="A13" s="655"/>
      <c r="B13" s="75"/>
      <c r="C13" s="158"/>
      <c r="D13" s="75"/>
      <c r="E13" s="75"/>
      <c r="F13" s="76"/>
      <c r="G13" s="75"/>
      <c r="H13" s="75"/>
      <c r="I13" s="75"/>
      <c r="J13" s="76"/>
      <c r="K13" s="75"/>
      <c r="L13" s="75"/>
      <c r="M13" s="75"/>
      <c r="N13" s="76"/>
      <c r="O13" s="75"/>
      <c r="P13" s="75"/>
      <c r="Q13" s="160"/>
      <c r="R13" s="77"/>
      <c r="S13" s="579"/>
      <c r="T13" s="580"/>
      <c r="U13" s="60"/>
    </row>
    <row r="14" spans="1:21" ht="12.75" thickBot="1" x14ac:dyDescent="0.25">
      <c r="A14" s="74"/>
      <c r="B14" s="75" t="s">
        <v>63</v>
      </c>
      <c r="C14" s="158"/>
      <c r="D14" s="159"/>
      <c r="E14" s="75"/>
      <c r="F14" s="149"/>
      <c r="G14" s="75"/>
      <c r="H14" s="159"/>
      <c r="I14" s="75"/>
      <c r="J14" s="149"/>
      <c r="K14" s="75"/>
      <c r="L14" s="159"/>
      <c r="M14" s="75"/>
      <c r="N14" s="149"/>
      <c r="O14" s="75"/>
      <c r="P14" s="159"/>
      <c r="Q14" s="160"/>
      <c r="R14" s="150"/>
      <c r="S14" s="579"/>
      <c r="T14" s="580"/>
      <c r="U14" s="60"/>
    </row>
    <row r="15" spans="1:21" ht="1.9" customHeight="1" thickBot="1" x14ac:dyDescent="0.25">
      <c r="A15" s="655"/>
      <c r="B15" s="75"/>
      <c r="C15" s="158"/>
      <c r="D15" s="75"/>
      <c r="E15" s="75"/>
      <c r="F15" s="76"/>
      <c r="G15" s="75"/>
      <c r="H15" s="75"/>
      <c r="I15" s="75"/>
      <c r="J15" s="76"/>
      <c r="K15" s="75"/>
      <c r="L15" s="75"/>
      <c r="M15" s="75"/>
      <c r="N15" s="76"/>
      <c r="O15" s="75"/>
      <c r="P15" s="75"/>
      <c r="Q15" s="160"/>
      <c r="R15" s="77"/>
      <c r="S15" s="579"/>
      <c r="T15" s="580"/>
      <c r="U15" s="60"/>
    </row>
    <row r="16" spans="1:21" ht="12.75" thickBot="1" x14ac:dyDescent="0.25">
      <c r="A16" s="74"/>
      <c r="B16" s="75" t="s">
        <v>31</v>
      </c>
      <c r="C16" s="158"/>
      <c r="D16" s="159"/>
      <c r="E16" s="75"/>
      <c r="F16" s="149"/>
      <c r="G16" s="75"/>
      <c r="H16" s="159"/>
      <c r="I16" s="75"/>
      <c r="J16" s="149"/>
      <c r="K16" s="75"/>
      <c r="L16" s="159"/>
      <c r="M16" s="75"/>
      <c r="N16" s="149"/>
      <c r="O16" s="75"/>
      <c r="P16" s="159"/>
      <c r="Q16" s="160"/>
      <c r="R16" s="150"/>
      <c r="S16" s="579"/>
      <c r="T16" s="580"/>
      <c r="U16" s="60"/>
    </row>
    <row r="17" spans="1:25" s="80" customFormat="1" ht="3.6" customHeight="1" x14ac:dyDescent="0.2">
      <c r="A17" s="161"/>
      <c r="B17" s="66"/>
      <c r="C17" s="66"/>
      <c r="D17" s="66"/>
      <c r="E17" s="66"/>
      <c r="F17" s="66"/>
      <c r="G17" s="66"/>
      <c r="H17" s="66"/>
      <c r="I17" s="66"/>
      <c r="J17" s="66"/>
      <c r="K17" s="66"/>
      <c r="L17" s="66"/>
      <c r="M17" s="66"/>
      <c r="N17" s="66"/>
      <c r="O17" s="66"/>
      <c r="P17" s="66"/>
      <c r="Q17" s="66"/>
      <c r="R17" s="82"/>
      <c r="S17" s="86"/>
      <c r="T17" s="86"/>
      <c r="U17" s="79"/>
      <c r="V17" s="79"/>
      <c r="W17" s="79"/>
      <c r="X17" s="79"/>
      <c r="Y17" s="79"/>
    </row>
    <row r="18" spans="1:25" s="80" customFormat="1" hidden="1" x14ac:dyDescent="0.2">
      <c r="A18" s="78"/>
      <c r="B18" s="81" t="s">
        <v>61</v>
      </c>
      <c r="C18" s="66"/>
      <c r="D18" s="66"/>
      <c r="E18" s="66"/>
      <c r="F18" s="66">
        <f>IF(D10="x",F10,0)</f>
        <v>0</v>
      </c>
      <c r="G18" s="66"/>
      <c r="H18" s="66"/>
      <c r="I18" s="66"/>
      <c r="J18" s="66">
        <f>IF(H10="x",J10,0)</f>
        <v>0</v>
      </c>
      <c r="K18" s="66"/>
      <c r="L18" s="66"/>
      <c r="M18" s="66"/>
      <c r="N18" s="66">
        <f>IF(L10="x",N10,0)</f>
        <v>0</v>
      </c>
      <c r="O18" s="66"/>
      <c r="P18" s="66"/>
      <c r="Q18" s="66"/>
      <c r="R18" s="82">
        <f>IF(P10="x",R10,0)</f>
        <v>0</v>
      </c>
      <c r="S18" s="86"/>
      <c r="T18" s="86">
        <f>SUM(F18:R18)</f>
        <v>0</v>
      </c>
      <c r="U18" s="79"/>
      <c r="V18" s="79"/>
      <c r="W18" s="79"/>
      <c r="X18" s="79"/>
      <c r="Y18" s="79"/>
    </row>
    <row r="19" spans="1:25" s="80" customFormat="1" hidden="1" x14ac:dyDescent="0.2">
      <c r="A19" s="78"/>
      <c r="B19" s="81"/>
      <c r="C19" s="66"/>
      <c r="D19" s="66"/>
      <c r="E19" s="66"/>
      <c r="F19" s="66"/>
      <c r="G19" s="66"/>
      <c r="H19" s="66"/>
      <c r="I19" s="66"/>
      <c r="J19" s="66"/>
      <c r="K19" s="66"/>
      <c r="L19" s="66"/>
      <c r="M19" s="66"/>
      <c r="N19" s="66"/>
      <c r="O19" s="66"/>
      <c r="P19" s="66"/>
      <c r="Q19" s="66"/>
      <c r="R19" s="82"/>
      <c r="S19" s="86"/>
      <c r="T19" s="86"/>
      <c r="U19" s="79"/>
      <c r="V19" s="79"/>
      <c r="W19" s="79"/>
      <c r="X19" s="79"/>
      <c r="Y19" s="79"/>
    </row>
    <row r="20" spans="1:25" s="80" customFormat="1" hidden="1" x14ac:dyDescent="0.2">
      <c r="A20" s="78"/>
      <c r="B20" s="83" t="s">
        <v>173</v>
      </c>
      <c r="C20" s="66"/>
      <c r="D20" s="66"/>
      <c r="E20" s="66"/>
      <c r="F20" s="66">
        <f>IF(D12="x",F12,0)</f>
        <v>0</v>
      </c>
      <c r="G20" s="66">
        <f t="shared" ref="G20:Q20" si="0">IF(E12="x",0,G12)</f>
        <v>0</v>
      </c>
      <c r="H20" s="66"/>
      <c r="I20" s="66">
        <f t="shared" si="0"/>
        <v>0</v>
      </c>
      <c r="J20" s="66">
        <f>IF(H12="x",J12,0)</f>
        <v>0</v>
      </c>
      <c r="K20" s="66">
        <f t="shared" si="0"/>
        <v>0</v>
      </c>
      <c r="L20" s="66"/>
      <c r="M20" s="66">
        <f t="shared" si="0"/>
        <v>0</v>
      </c>
      <c r="N20" s="66">
        <f>IF(L12="x",N12,0)</f>
        <v>0</v>
      </c>
      <c r="O20" s="66">
        <f t="shared" si="0"/>
        <v>0</v>
      </c>
      <c r="P20" s="66"/>
      <c r="Q20" s="66">
        <f t="shared" si="0"/>
        <v>0</v>
      </c>
      <c r="R20" s="82">
        <f>IF(P12="x",R12,0)</f>
        <v>0</v>
      </c>
      <c r="S20" s="86"/>
      <c r="T20" s="86">
        <f>SUM(F20:R20)</f>
        <v>0</v>
      </c>
      <c r="U20" s="79"/>
      <c r="V20" s="79"/>
      <c r="W20" s="79"/>
      <c r="X20" s="79"/>
      <c r="Y20" s="79"/>
    </row>
    <row r="21" spans="1:25" s="80" customFormat="1" hidden="1" x14ac:dyDescent="0.2">
      <c r="A21" s="78"/>
      <c r="B21" s="83"/>
      <c r="C21" s="66"/>
      <c r="D21" s="66"/>
      <c r="E21" s="66"/>
      <c r="F21" s="66"/>
      <c r="G21" s="66"/>
      <c r="H21" s="66"/>
      <c r="I21" s="66"/>
      <c r="J21" s="66"/>
      <c r="K21" s="66"/>
      <c r="L21" s="66"/>
      <c r="M21" s="66"/>
      <c r="N21" s="66"/>
      <c r="O21" s="66"/>
      <c r="P21" s="66"/>
      <c r="Q21" s="66"/>
      <c r="R21" s="82"/>
      <c r="S21" s="86"/>
      <c r="T21" s="86"/>
      <c r="U21" s="79"/>
      <c r="V21" s="79"/>
      <c r="W21" s="79"/>
      <c r="X21" s="79"/>
      <c r="Y21" s="79"/>
    </row>
    <row r="22" spans="1:25" s="80" customFormat="1" hidden="1" x14ac:dyDescent="0.2">
      <c r="A22" s="78"/>
      <c r="B22" s="83" t="s">
        <v>161</v>
      </c>
      <c r="C22" s="66"/>
      <c r="D22" s="66"/>
      <c r="E22" s="66"/>
      <c r="F22" s="66">
        <f>IF(D14="x",F14,0)</f>
        <v>0</v>
      </c>
      <c r="G22" s="66">
        <f t="shared" ref="G22:Q22" si="1">IF(E14="x",0,G14)</f>
        <v>0</v>
      </c>
      <c r="H22" s="66"/>
      <c r="I22" s="66">
        <f t="shared" si="1"/>
        <v>0</v>
      </c>
      <c r="J22" s="66">
        <f>IF(H14="x",J14,0)</f>
        <v>0</v>
      </c>
      <c r="K22" s="66">
        <f t="shared" si="1"/>
        <v>0</v>
      </c>
      <c r="L22" s="66"/>
      <c r="M22" s="66">
        <f t="shared" si="1"/>
        <v>0</v>
      </c>
      <c r="N22" s="66">
        <f>IF(L14="x",N14,0)</f>
        <v>0</v>
      </c>
      <c r="O22" s="66">
        <f t="shared" si="1"/>
        <v>0</v>
      </c>
      <c r="P22" s="66"/>
      <c r="Q22" s="66">
        <f t="shared" si="1"/>
        <v>0</v>
      </c>
      <c r="R22" s="82">
        <f>IF(P14="x",R14,0)</f>
        <v>0</v>
      </c>
      <c r="S22" s="86"/>
      <c r="T22" s="86">
        <f>SUM(F22:R22)</f>
        <v>0</v>
      </c>
      <c r="U22" s="79"/>
      <c r="V22" s="79"/>
      <c r="W22" s="79"/>
      <c r="X22" s="79"/>
      <c r="Y22" s="79"/>
    </row>
    <row r="23" spans="1:25" s="80" customFormat="1" hidden="1" x14ac:dyDescent="0.2">
      <c r="A23" s="78"/>
      <c r="B23" s="83"/>
      <c r="C23" s="66"/>
      <c r="D23" s="66"/>
      <c r="E23" s="66"/>
      <c r="F23" s="66"/>
      <c r="G23" s="66"/>
      <c r="H23" s="66"/>
      <c r="I23" s="66"/>
      <c r="J23" s="66"/>
      <c r="K23" s="66"/>
      <c r="L23" s="66"/>
      <c r="M23" s="66"/>
      <c r="N23" s="66"/>
      <c r="O23" s="66"/>
      <c r="P23" s="66"/>
      <c r="Q23" s="66"/>
      <c r="R23" s="82"/>
      <c r="S23" s="86"/>
      <c r="T23" s="86"/>
      <c r="U23" s="79"/>
      <c r="V23" s="79"/>
      <c r="W23" s="79"/>
      <c r="X23" s="79"/>
      <c r="Y23" s="79"/>
    </row>
    <row r="24" spans="1:25" s="80" customFormat="1" hidden="1" x14ac:dyDescent="0.2">
      <c r="A24" s="78"/>
      <c r="B24" s="83" t="s">
        <v>162</v>
      </c>
      <c r="C24" s="66"/>
      <c r="D24" s="66"/>
      <c r="E24" s="66"/>
      <c r="F24" s="66">
        <f>IF(D16="x",F16,0)</f>
        <v>0</v>
      </c>
      <c r="G24" s="66">
        <f t="shared" ref="G24:Q24" si="2">IF(E16="x",0,G16)</f>
        <v>0</v>
      </c>
      <c r="H24" s="66"/>
      <c r="I24" s="66">
        <f t="shared" si="2"/>
        <v>0</v>
      </c>
      <c r="J24" s="66">
        <f>IF(H16="x",J16,0)</f>
        <v>0</v>
      </c>
      <c r="K24" s="66">
        <f t="shared" si="2"/>
        <v>0</v>
      </c>
      <c r="L24" s="66"/>
      <c r="M24" s="66">
        <f t="shared" si="2"/>
        <v>0</v>
      </c>
      <c r="N24" s="66">
        <f>IF(L16="x",N16,0)</f>
        <v>0</v>
      </c>
      <c r="O24" s="66">
        <f t="shared" si="2"/>
        <v>0</v>
      </c>
      <c r="P24" s="66"/>
      <c r="Q24" s="66">
        <f t="shared" si="2"/>
        <v>0</v>
      </c>
      <c r="R24" s="82">
        <f>IF(P16="x",R16,0)</f>
        <v>0</v>
      </c>
      <c r="S24" s="86"/>
      <c r="T24" s="86">
        <f>SUM(F24:R24)</f>
        <v>0</v>
      </c>
      <c r="U24" s="79"/>
      <c r="V24" s="79"/>
      <c r="W24" s="79"/>
      <c r="X24" s="79"/>
      <c r="Y24" s="79"/>
    </row>
    <row r="25" spans="1:25" s="84" customFormat="1" ht="4.9000000000000004" customHeight="1" x14ac:dyDescent="0.2">
      <c r="A25" s="132"/>
      <c r="B25" s="133"/>
      <c r="C25" s="133"/>
      <c r="D25" s="133"/>
      <c r="E25" s="133"/>
      <c r="F25" s="133"/>
      <c r="G25" s="133"/>
      <c r="H25" s="133"/>
      <c r="I25" s="133"/>
      <c r="J25" s="133"/>
      <c r="K25" s="133"/>
      <c r="L25" s="133"/>
      <c r="M25" s="133"/>
      <c r="N25" s="133"/>
      <c r="O25" s="133"/>
      <c r="P25" s="133"/>
      <c r="Q25" s="133"/>
      <c r="R25" s="134"/>
      <c r="S25" s="86"/>
      <c r="T25" s="86"/>
      <c r="U25" s="73"/>
      <c r="V25" s="73"/>
      <c r="W25" s="73"/>
      <c r="X25" s="73"/>
      <c r="Y25" s="73"/>
    </row>
    <row r="26" spans="1:25" ht="36" x14ac:dyDescent="0.2">
      <c r="A26" s="1032"/>
      <c r="B26" s="1033"/>
      <c r="C26" s="1033"/>
      <c r="D26" s="1033"/>
      <c r="E26" s="155"/>
      <c r="F26" s="85" t="s">
        <v>174</v>
      </c>
      <c r="G26" s="155"/>
      <c r="H26" s="155"/>
      <c r="I26" s="155"/>
      <c r="J26" s="85" t="s">
        <v>160</v>
      </c>
      <c r="K26" s="155"/>
      <c r="L26" s="155"/>
      <c r="M26" s="155"/>
      <c r="N26" s="85" t="s">
        <v>14</v>
      </c>
      <c r="O26" s="155"/>
      <c r="P26" s="155"/>
      <c r="Q26" s="155"/>
      <c r="R26" s="156"/>
    </row>
    <row r="27" spans="1:25" ht="6" customHeight="1" x14ac:dyDescent="0.2">
      <c r="A27" s="154"/>
      <c r="B27" s="155"/>
      <c r="C27" s="155"/>
      <c r="D27" s="155"/>
      <c r="E27" s="155"/>
      <c r="F27" s="155"/>
      <c r="G27" s="155"/>
      <c r="H27" s="155"/>
      <c r="I27" s="155"/>
      <c r="J27" s="155"/>
      <c r="K27" s="155"/>
      <c r="L27" s="155"/>
      <c r="M27" s="155"/>
      <c r="N27" s="155"/>
      <c r="O27" s="155"/>
      <c r="P27" s="155"/>
      <c r="Q27" s="155"/>
      <c r="R27" s="156"/>
    </row>
    <row r="28" spans="1:25" ht="12.6" customHeight="1" thickBot="1" x14ac:dyDescent="0.25">
      <c r="A28" s="1008" t="s">
        <v>156</v>
      </c>
      <c r="B28" s="1009"/>
      <c r="C28" s="1009"/>
      <c r="D28" s="1009"/>
      <c r="E28" s="155"/>
      <c r="F28" s="162" t="str">
        <f>IF(T18=0,"",T18)</f>
        <v/>
      </c>
      <c r="G28" s="160"/>
      <c r="H28" s="160"/>
      <c r="I28" s="160"/>
      <c r="J28" s="163"/>
      <c r="K28" s="160"/>
      <c r="L28" s="160"/>
      <c r="M28" s="160"/>
      <c r="N28" s="164" t="str">
        <f>IF(J28=0,"",F28/J28)</f>
        <v/>
      </c>
      <c r="O28" s="155"/>
      <c r="P28" s="155"/>
      <c r="Q28" s="155"/>
      <c r="R28" s="156"/>
      <c r="U28" s="1043"/>
    </row>
    <row r="29" spans="1:25" ht="12.6" customHeight="1" thickBot="1" x14ac:dyDescent="0.25">
      <c r="A29" s="1008" t="s">
        <v>157</v>
      </c>
      <c r="B29" s="1009"/>
      <c r="C29" s="1009"/>
      <c r="D29" s="1009"/>
      <c r="E29" s="155"/>
      <c r="F29" s="162" t="str">
        <f>IF(T20=0,"",T20)</f>
        <v/>
      </c>
      <c r="G29" s="160"/>
      <c r="H29" s="160"/>
      <c r="I29" s="160"/>
      <c r="J29" s="163"/>
      <c r="K29" s="160"/>
      <c r="L29" s="160"/>
      <c r="M29" s="160"/>
      <c r="N29" s="164" t="str">
        <f>IF(J29=0,"",F29/J29)</f>
        <v/>
      </c>
      <c r="O29" s="155"/>
      <c r="P29" s="155"/>
      <c r="Q29" s="155"/>
      <c r="R29" s="156"/>
      <c r="U29" s="1043"/>
    </row>
    <row r="30" spans="1:25" ht="12.6" customHeight="1" thickBot="1" x14ac:dyDescent="0.25">
      <c r="A30" s="1008" t="s">
        <v>158</v>
      </c>
      <c r="B30" s="1009"/>
      <c r="C30" s="1009"/>
      <c r="D30" s="1009"/>
      <c r="E30" s="155"/>
      <c r="F30" s="162" t="str">
        <f>IF(T22=0,"",T22)</f>
        <v/>
      </c>
      <c r="G30" s="160"/>
      <c r="H30" s="160"/>
      <c r="I30" s="160"/>
      <c r="J30" s="163"/>
      <c r="K30" s="160"/>
      <c r="L30" s="160"/>
      <c r="M30" s="160"/>
      <c r="N30" s="164" t="str">
        <f>IF(J30=0,"",F30/J30)</f>
        <v/>
      </c>
      <c r="O30" s="155"/>
      <c r="P30" s="155"/>
      <c r="Q30" s="155"/>
      <c r="R30" s="156"/>
      <c r="U30" s="1043"/>
    </row>
    <row r="31" spans="1:25" ht="12.6" customHeight="1" thickBot="1" x14ac:dyDescent="0.25">
      <c r="A31" s="1008" t="s">
        <v>159</v>
      </c>
      <c r="B31" s="1009"/>
      <c r="C31" s="1009"/>
      <c r="D31" s="1009"/>
      <c r="E31" s="155"/>
      <c r="F31" s="162" t="str">
        <f>IF(T24=0,"",T24)</f>
        <v/>
      </c>
      <c r="G31" s="160"/>
      <c r="H31" s="160"/>
      <c r="I31" s="160"/>
      <c r="J31" s="163"/>
      <c r="K31" s="160"/>
      <c r="L31" s="160"/>
      <c r="M31" s="160"/>
      <c r="N31" s="164" t="str">
        <f>IF(J31=0,"",F31/J31)</f>
        <v/>
      </c>
      <c r="O31" s="155"/>
      <c r="P31" s="155"/>
      <c r="Q31" s="155"/>
      <c r="R31" s="156"/>
      <c r="U31" s="1043"/>
    </row>
    <row r="32" spans="1:25" ht="4.1500000000000004" customHeight="1" x14ac:dyDescent="0.2">
      <c r="A32" s="655"/>
      <c r="B32" s="155"/>
      <c r="C32" s="155"/>
      <c r="D32" s="155"/>
      <c r="E32" s="155"/>
      <c r="F32" s="165"/>
      <c r="G32" s="160"/>
      <c r="H32" s="160"/>
      <c r="I32" s="160"/>
      <c r="J32" s="100"/>
      <c r="K32" s="160"/>
      <c r="L32" s="160"/>
      <c r="M32" s="160"/>
      <c r="N32" s="165"/>
      <c r="O32" s="155"/>
      <c r="P32" s="155"/>
      <c r="Q32" s="155"/>
      <c r="R32" s="156"/>
      <c r="U32" s="1043"/>
    </row>
    <row r="33" spans="1:25" s="84" customFormat="1" ht="4.1500000000000004" customHeight="1" thickBot="1" x14ac:dyDescent="0.25">
      <c r="A33" s="132"/>
      <c r="B33" s="133"/>
      <c r="C33" s="133"/>
      <c r="D33" s="133"/>
      <c r="E33" s="133"/>
      <c r="F33" s="133"/>
      <c r="G33" s="133"/>
      <c r="H33" s="133"/>
      <c r="I33" s="133"/>
      <c r="J33" s="133"/>
      <c r="K33" s="133"/>
      <c r="L33" s="133"/>
      <c r="M33" s="133"/>
      <c r="N33" s="133"/>
      <c r="O33" s="133"/>
      <c r="P33" s="133"/>
      <c r="Q33" s="133"/>
      <c r="R33" s="134"/>
      <c r="S33" s="86"/>
      <c r="T33" s="86"/>
      <c r="U33" s="1043"/>
      <c r="V33" s="73"/>
      <c r="W33" s="73"/>
      <c r="X33" s="73"/>
      <c r="Y33" s="73"/>
    </row>
    <row r="34" spans="1:25" s="80" customFormat="1" ht="12" customHeight="1" thickBot="1" x14ac:dyDescent="0.25">
      <c r="A34" s="61" t="s">
        <v>58</v>
      </c>
      <c r="B34" s="1006"/>
      <c r="C34" s="1007"/>
      <c r="D34" s="1007"/>
      <c r="E34" s="1007"/>
      <c r="F34" s="1007"/>
      <c r="G34" s="1007"/>
      <c r="H34" s="1007"/>
      <c r="I34" s="1007"/>
      <c r="J34" s="1007"/>
      <c r="K34" s="1007"/>
      <c r="L34" s="1007"/>
      <c r="M34" s="1007"/>
      <c r="N34" s="1007"/>
      <c r="O34" s="147"/>
      <c r="P34" s="147"/>
      <c r="Q34" s="148"/>
      <c r="R34" s="145"/>
      <c r="S34" s="86"/>
      <c r="T34" s="86"/>
      <c r="U34" s="1043"/>
      <c r="V34" s="79"/>
      <c r="W34" s="79"/>
      <c r="X34" s="79"/>
      <c r="Y34" s="79"/>
    </row>
    <row r="35" spans="1:25" s="80" customFormat="1" ht="33" customHeight="1" thickBot="1" x14ac:dyDescent="0.25">
      <c r="A35" s="146" t="s">
        <v>30</v>
      </c>
      <c r="B35" s="1006">
        <f>Input!C9</f>
        <v>2023</v>
      </c>
      <c r="C35" s="1007"/>
      <c r="D35" s="1007"/>
      <c r="E35" s="1042"/>
      <c r="F35" s="1006">
        <f>Input!D9</f>
        <v>2022</v>
      </c>
      <c r="G35" s="1007"/>
      <c r="H35" s="1007"/>
      <c r="I35" s="1042"/>
      <c r="J35" s="1037" t="s">
        <v>83</v>
      </c>
      <c r="K35" s="1038"/>
      <c r="L35" s="1038"/>
      <c r="M35" s="1039"/>
      <c r="N35" s="1037" t="s">
        <v>44</v>
      </c>
      <c r="O35" s="1038"/>
      <c r="P35" s="1038"/>
      <c r="Q35" s="1039"/>
      <c r="R35" s="138"/>
      <c r="S35" s="86">
        <v>2014</v>
      </c>
      <c r="T35" s="86">
        <v>0.22</v>
      </c>
      <c r="U35" s="740"/>
      <c r="V35" s="79"/>
      <c r="W35" s="79"/>
      <c r="X35" s="79"/>
      <c r="Y35" s="79"/>
    </row>
    <row r="36" spans="1:25" s="80" customFormat="1" ht="14.45" customHeight="1" x14ac:dyDescent="0.2">
      <c r="A36" s="135" t="s">
        <v>28</v>
      </c>
      <c r="B36" s="1010"/>
      <c r="C36" s="1011"/>
      <c r="D36" s="1011"/>
      <c r="E36" s="1012"/>
      <c r="F36" s="1010"/>
      <c r="G36" s="1011"/>
      <c r="H36" s="1011"/>
      <c r="I36" s="1012"/>
      <c r="J36" s="1023" t="str">
        <f>IF(AND(F36="",B36=""),"",IF(B36=0,"",IF(B36&lt;F36,12,IF(F36="",12,24))))</f>
        <v/>
      </c>
      <c r="K36" s="1024"/>
      <c r="L36" s="1024"/>
      <c r="M36" s="1024"/>
      <c r="N36" s="1015" t="str">
        <f>IF(J36="","",IF(J36=12,B36/12,(B36+F36)/24))</f>
        <v/>
      </c>
      <c r="O36" s="1015"/>
      <c r="P36" s="1015"/>
      <c r="Q36" s="1016"/>
      <c r="R36" s="138"/>
      <c r="S36" s="86">
        <v>2013</v>
      </c>
      <c r="T36" s="86">
        <v>0.23</v>
      </c>
      <c r="U36" s="86"/>
      <c r="V36" s="79"/>
      <c r="W36" s="79"/>
      <c r="X36" s="79"/>
      <c r="Y36" s="79"/>
    </row>
    <row r="37" spans="1:25" s="80" customFormat="1" ht="14.45" customHeight="1" x14ac:dyDescent="0.2">
      <c r="A37" s="136" t="s">
        <v>0</v>
      </c>
      <c r="B37" s="1034"/>
      <c r="C37" s="1035"/>
      <c r="D37" s="1035"/>
      <c r="E37" s="1036"/>
      <c r="F37" s="1034"/>
      <c r="G37" s="1035"/>
      <c r="H37" s="1035"/>
      <c r="I37" s="1036"/>
      <c r="J37" s="973" t="str">
        <f>IF(AND(F36="",B36=""),"",IF(B36=0,"",IF(B36&lt;F36,12,IF(F36="",12,24))))</f>
        <v/>
      </c>
      <c r="K37" s="974"/>
      <c r="L37" s="974"/>
      <c r="M37" s="974"/>
      <c r="N37" s="1017" t="str">
        <f>IF(J37="","",IF(J37=12,B37/12,(B37+F37)/24))</f>
        <v/>
      </c>
      <c r="O37" s="1017"/>
      <c r="P37" s="1017"/>
      <c r="Q37" s="1018"/>
      <c r="R37" s="138"/>
      <c r="S37" s="86">
        <v>2012</v>
      </c>
      <c r="T37" s="86">
        <v>0.23</v>
      </c>
      <c r="U37" s="86"/>
      <c r="V37" s="79"/>
      <c r="W37" s="79"/>
      <c r="X37" s="79"/>
      <c r="Y37" s="79"/>
    </row>
    <row r="38" spans="1:25" s="80" customFormat="1" ht="14.45" customHeight="1" x14ac:dyDescent="0.2">
      <c r="A38" s="136" t="s">
        <v>4</v>
      </c>
      <c r="B38" s="1025"/>
      <c r="C38" s="1026"/>
      <c r="D38" s="1026"/>
      <c r="E38" s="1027"/>
      <c r="F38" s="1025"/>
      <c r="G38" s="1026"/>
      <c r="H38" s="1026"/>
      <c r="I38" s="1027"/>
      <c r="J38" s="1040"/>
      <c r="K38" s="1041"/>
      <c r="L38" s="1041"/>
      <c r="M38" s="1041"/>
      <c r="N38" s="1004" t="s">
        <v>170</v>
      </c>
      <c r="O38" s="1004"/>
      <c r="P38" s="1004"/>
      <c r="Q38" s="1005"/>
      <c r="R38" s="138"/>
      <c r="S38" s="86">
        <v>2011</v>
      </c>
      <c r="T38" s="86">
        <v>0.22</v>
      </c>
      <c r="U38" s="86"/>
      <c r="V38" s="79"/>
      <c r="W38" s="79"/>
      <c r="X38" s="79"/>
      <c r="Y38" s="79"/>
    </row>
    <row r="39" spans="1:25" s="80" customFormat="1" ht="14.45" customHeight="1" thickBot="1" x14ac:dyDescent="0.25">
      <c r="A39" s="137" t="s">
        <v>78</v>
      </c>
      <c r="B39" s="973" t="e">
        <f>VLOOKUP(B35,$S$35:$T$39,2,FALSE)</f>
        <v>#N/A</v>
      </c>
      <c r="C39" s="974"/>
      <c r="D39" s="974"/>
      <c r="E39" s="975"/>
      <c r="F39" s="973" t="e">
        <f>VLOOKUP(F35,$S$36:$T$39,2,FALSE)</f>
        <v>#N/A</v>
      </c>
      <c r="G39" s="974"/>
      <c r="H39" s="974"/>
      <c r="I39" s="975"/>
      <c r="J39" s="1022"/>
      <c r="K39" s="1004"/>
      <c r="L39" s="1004"/>
      <c r="M39" s="1004"/>
      <c r="N39" s="1004" t="s">
        <v>170</v>
      </c>
      <c r="O39" s="1004"/>
      <c r="P39" s="1004"/>
      <c r="Q39" s="1005"/>
      <c r="R39" s="138"/>
      <c r="S39" s="86">
        <v>2010</v>
      </c>
      <c r="T39" s="86">
        <v>0.23</v>
      </c>
      <c r="U39" s="86"/>
      <c r="V39" s="79"/>
      <c r="W39" s="79"/>
      <c r="X39" s="79"/>
      <c r="Y39" s="79"/>
    </row>
    <row r="40" spans="1:25" s="80" customFormat="1" ht="14.45" customHeight="1" thickBot="1" x14ac:dyDescent="0.25">
      <c r="A40" s="144" t="s">
        <v>26</v>
      </c>
      <c r="B40" s="976" t="str">
        <f>IF(B38="","",B38*B39)</f>
        <v/>
      </c>
      <c r="C40" s="977"/>
      <c r="D40" s="977"/>
      <c r="E40" s="978"/>
      <c r="F40" s="976" t="str">
        <f>IF(F38="","",F38*F39)</f>
        <v/>
      </c>
      <c r="G40" s="977"/>
      <c r="H40" s="977"/>
      <c r="I40" s="978"/>
      <c r="J40" s="1044" t="str">
        <f>IF(AND(F40="",B40=""),"",IF(B40="","",IF(B40&lt;F40,12,IF(F40="",12,24))))</f>
        <v/>
      </c>
      <c r="K40" s="1045"/>
      <c r="L40" s="1045"/>
      <c r="M40" s="1045"/>
      <c r="N40" s="1028" t="str">
        <f>IF(J40="","",IF(J40=12,B40/12,(B40+F40)/24))</f>
        <v/>
      </c>
      <c r="O40" s="1028"/>
      <c r="P40" s="1028"/>
      <c r="Q40" s="1029"/>
      <c r="R40" s="138"/>
      <c r="S40" s="86"/>
      <c r="T40" s="86"/>
      <c r="U40" s="86"/>
      <c r="V40" s="79"/>
      <c r="W40" s="79"/>
      <c r="X40" s="79"/>
      <c r="Y40" s="79"/>
    </row>
    <row r="41" spans="1:25" s="80" customFormat="1" ht="12.75" thickBot="1" x14ac:dyDescent="0.25">
      <c r="A41" s="139"/>
      <c r="B41" s="140"/>
      <c r="C41" s="141"/>
      <c r="D41" s="141"/>
      <c r="E41" s="141"/>
      <c r="F41" s="994" t="s">
        <v>19</v>
      </c>
      <c r="G41" s="995"/>
      <c r="H41" s="995"/>
      <c r="I41" s="995"/>
      <c r="J41" s="996"/>
      <c r="K41" s="996"/>
      <c r="L41" s="996"/>
      <c r="M41" s="997"/>
      <c r="N41" s="998" t="str">
        <f>IF(AND(N36="",N37="",N40=""),"",SUM(N36,N37,N40))</f>
        <v/>
      </c>
      <c r="O41" s="999"/>
      <c r="P41" s="999"/>
      <c r="Q41" s="1000"/>
      <c r="R41" s="138"/>
      <c r="S41" s="86"/>
      <c r="T41" s="86"/>
      <c r="U41" s="86"/>
      <c r="V41" s="79"/>
      <c r="W41" s="79"/>
      <c r="X41" s="79"/>
      <c r="Y41" s="79"/>
    </row>
    <row r="42" spans="1:25" s="84" customFormat="1" ht="4.9000000000000004" customHeight="1" thickBot="1" x14ac:dyDescent="0.25">
      <c r="A42" s="132"/>
      <c r="B42" s="133"/>
      <c r="C42" s="133"/>
      <c r="D42" s="133"/>
      <c r="E42" s="133"/>
      <c r="F42" s="133"/>
      <c r="G42" s="133"/>
      <c r="H42" s="142"/>
      <c r="I42" s="133"/>
      <c r="J42" s="143"/>
      <c r="K42" s="141"/>
      <c r="L42" s="133"/>
      <c r="M42" s="133"/>
      <c r="N42" s="133"/>
      <c r="O42" s="133"/>
      <c r="P42" s="133"/>
      <c r="Q42" s="133"/>
      <c r="R42" s="134"/>
      <c r="S42" s="86"/>
      <c r="T42" s="86"/>
      <c r="U42" s="73"/>
      <c r="V42" s="73"/>
      <c r="W42" s="73"/>
      <c r="X42" s="73"/>
      <c r="Y42" s="73"/>
    </row>
    <row r="43" spans="1:25" ht="12.75" thickBot="1" x14ac:dyDescent="0.25">
      <c r="A43" s="979" t="s">
        <v>180</v>
      </c>
      <c r="B43" s="1001" t="s">
        <v>64</v>
      </c>
      <c r="C43" s="1002"/>
      <c r="D43" s="1002"/>
      <c r="E43" s="1002"/>
      <c r="F43" s="1002"/>
      <c r="G43" s="1002"/>
      <c r="H43" s="1002"/>
      <c r="I43" s="1002"/>
      <c r="J43" s="1002"/>
      <c r="K43" s="1002"/>
      <c r="L43" s="1002"/>
      <c r="M43" s="1002"/>
      <c r="N43" s="1002"/>
      <c r="O43" s="1002"/>
      <c r="P43" s="1002"/>
      <c r="Q43" s="1002"/>
      <c r="R43" s="1003"/>
    </row>
    <row r="44" spans="1:25" ht="12.75" thickBot="1" x14ac:dyDescent="0.25">
      <c r="A44" s="980"/>
      <c r="B44" s="88" t="s">
        <v>61</v>
      </c>
      <c r="C44" s="84"/>
      <c r="D44" s="84"/>
      <c r="E44" s="84"/>
      <c r="F44" s="88" t="s">
        <v>62</v>
      </c>
      <c r="G44" s="84"/>
      <c r="H44" s="84"/>
      <c r="I44" s="84"/>
      <c r="J44" s="88" t="s">
        <v>63</v>
      </c>
      <c r="K44" s="87"/>
      <c r="L44" s="84"/>
      <c r="M44" s="84"/>
      <c r="N44" s="88" t="s">
        <v>171</v>
      </c>
      <c r="O44" s="84"/>
      <c r="P44" s="84"/>
      <c r="Q44" s="84"/>
      <c r="R44" s="88" t="s">
        <v>172</v>
      </c>
    </row>
    <row r="45" spans="1:25" ht="15" customHeight="1" thickBot="1" x14ac:dyDescent="0.25">
      <c r="A45" s="981"/>
      <c r="B45" s="131" t="str">
        <f>IF(B46="x","",N28)</f>
        <v/>
      </c>
      <c r="C45" s="89"/>
      <c r="D45" s="89"/>
      <c r="E45" s="89"/>
      <c r="F45" s="131" t="str">
        <f>IF(F46="x","",N29)</f>
        <v/>
      </c>
      <c r="G45" s="89"/>
      <c r="H45" s="89"/>
      <c r="I45" s="89"/>
      <c r="J45" s="131" t="str">
        <f>IF(J46="x","",N30)</f>
        <v/>
      </c>
      <c r="K45" s="90"/>
      <c r="L45" s="89"/>
      <c r="M45" s="89"/>
      <c r="N45" s="131" t="str">
        <f>IF(N46="x","",N31)</f>
        <v/>
      </c>
      <c r="O45" s="89"/>
      <c r="P45" s="89"/>
      <c r="Q45" s="89"/>
      <c r="R45" s="131" t="str">
        <f>IF(R46="x","""",N41)</f>
        <v/>
      </c>
      <c r="S45" s="580"/>
    </row>
    <row r="46" spans="1:25" ht="15" customHeight="1" thickBot="1" x14ac:dyDescent="0.25">
      <c r="A46" s="582" t="s">
        <v>269</v>
      </c>
      <c r="B46" s="583"/>
      <c r="C46" s="84"/>
      <c r="D46" s="84"/>
      <c r="E46" s="84"/>
      <c r="F46" s="583"/>
      <c r="G46" s="84"/>
      <c r="H46" s="84"/>
      <c r="I46" s="84"/>
      <c r="J46" s="583"/>
      <c r="K46" s="87"/>
      <c r="L46" s="84"/>
      <c r="M46" s="84"/>
      <c r="N46" s="583"/>
      <c r="O46" s="84"/>
      <c r="P46" s="84"/>
      <c r="Q46" s="84"/>
      <c r="R46" s="583"/>
      <c r="S46" s="580"/>
    </row>
    <row r="47" spans="1:25" s="84" customFormat="1" ht="6.6" customHeight="1" thickBot="1" x14ac:dyDescent="0.25">
      <c r="A47" s="132"/>
      <c r="B47" s="133"/>
      <c r="C47" s="133"/>
      <c r="D47" s="133"/>
      <c r="E47" s="133"/>
      <c r="F47" s="133"/>
      <c r="G47" s="133"/>
      <c r="H47" s="133"/>
      <c r="I47" s="133"/>
      <c r="J47" s="133"/>
      <c r="K47" s="133"/>
      <c r="L47" s="133"/>
      <c r="M47" s="133"/>
      <c r="N47" s="133"/>
      <c r="O47" s="133"/>
      <c r="P47" s="133"/>
      <c r="Q47" s="133"/>
      <c r="R47" s="134"/>
      <c r="S47" s="86"/>
      <c r="T47" s="86"/>
      <c r="U47" s="73"/>
      <c r="V47" s="73"/>
      <c r="W47" s="73"/>
      <c r="X47" s="73"/>
      <c r="Y47" s="73"/>
    </row>
    <row r="48" spans="1:25" x14ac:dyDescent="0.2">
      <c r="A48" s="982" t="s">
        <v>246</v>
      </c>
      <c r="B48" s="985"/>
      <c r="C48" s="986"/>
      <c r="D48" s="986"/>
      <c r="E48" s="986"/>
      <c r="F48" s="986"/>
      <c r="G48" s="986"/>
      <c r="H48" s="986"/>
      <c r="I48" s="986"/>
      <c r="J48" s="986"/>
      <c r="K48" s="986"/>
      <c r="L48" s="986"/>
      <c r="M48" s="986"/>
      <c r="N48" s="986"/>
      <c r="O48" s="986"/>
      <c r="P48" s="986"/>
      <c r="Q48" s="986"/>
      <c r="R48" s="987"/>
    </row>
    <row r="49" spans="1:19" x14ac:dyDescent="0.2">
      <c r="A49" s="983"/>
      <c r="B49" s="988"/>
      <c r="C49" s="989"/>
      <c r="D49" s="989"/>
      <c r="E49" s="989"/>
      <c r="F49" s="989"/>
      <c r="G49" s="989"/>
      <c r="H49" s="989"/>
      <c r="I49" s="989"/>
      <c r="J49" s="989"/>
      <c r="K49" s="989"/>
      <c r="L49" s="989"/>
      <c r="M49" s="989"/>
      <c r="N49" s="989"/>
      <c r="O49" s="989"/>
      <c r="P49" s="989"/>
      <c r="Q49" s="989"/>
      <c r="R49" s="990"/>
      <c r="S49" s="413"/>
    </row>
    <row r="50" spans="1:19" ht="55.15" customHeight="1" thickBot="1" x14ac:dyDescent="0.25">
      <c r="A50" s="984"/>
      <c r="B50" s="991"/>
      <c r="C50" s="992"/>
      <c r="D50" s="992"/>
      <c r="E50" s="992"/>
      <c r="F50" s="992"/>
      <c r="G50" s="992"/>
      <c r="H50" s="992"/>
      <c r="I50" s="992"/>
      <c r="J50" s="992"/>
      <c r="K50" s="992"/>
      <c r="L50" s="992"/>
      <c r="M50" s="992"/>
      <c r="N50" s="992"/>
      <c r="O50" s="992"/>
      <c r="P50" s="992"/>
      <c r="Q50" s="992"/>
      <c r="R50" s="993"/>
      <c r="S50" s="413"/>
    </row>
    <row r="51" spans="1:19" x14ac:dyDescent="0.2">
      <c r="A51" s="73"/>
      <c r="B51" s="73"/>
      <c r="C51" s="73"/>
      <c r="D51" s="73"/>
      <c r="E51" s="73"/>
      <c r="F51" s="73"/>
      <c r="G51" s="73"/>
      <c r="H51" s="73"/>
      <c r="I51" s="73"/>
      <c r="J51" s="73"/>
      <c r="K51" s="73"/>
      <c r="L51" s="73"/>
      <c r="M51" s="73"/>
      <c r="N51" s="73"/>
      <c r="O51" s="73"/>
      <c r="P51" s="73"/>
      <c r="Q51" s="73"/>
      <c r="R51" s="73"/>
    </row>
    <row r="52" spans="1:19" x14ac:dyDescent="0.2">
      <c r="A52" s="73"/>
      <c r="B52" s="73"/>
      <c r="C52" s="73"/>
      <c r="D52" s="73"/>
      <c r="E52" s="73"/>
      <c r="F52" s="73"/>
      <c r="G52" s="73"/>
      <c r="H52" s="73"/>
      <c r="I52" s="73"/>
      <c r="J52" s="73"/>
      <c r="K52" s="73"/>
      <c r="L52" s="73"/>
      <c r="M52" s="73"/>
      <c r="N52" s="73"/>
      <c r="O52" s="73"/>
      <c r="P52" s="73"/>
      <c r="Q52" s="73"/>
      <c r="R52" s="73"/>
    </row>
    <row r="53" spans="1:19" x14ac:dyDescent="0.2">
      <c r="A53" s="73"/>
      <c r="B53" s="73"/>
      <c r="C53" s="73"/>
      <c r="D53" s="73"/>
      <c r="E53" s="73"/>
      <c r="F53" s="73"/>
      <c r="G53" s="73"/>
      <c r="H53" s="73"/>
      <c r="I53" s="73"/>
      <c r="J53" s="73"/>
      <c r="K53" s="73"/>
      <c r="L53" s="73"/>
      <c r="M53" s="73"/>
      <c r="N53" s="73"/>
      <c r="O53" s="73"/>
      <c r="P53" s="73"/>
      <c r="Q53" s="73"/>
      <c r="R53" s="73"/>
    </row>
    <row r="54" spans="1:19" x14ac:dyDescent="0.2">
      <c r="A54" s="73"/>
      <c r="B54" s="73"/>
      <c r="C54" s="73"/>
      <c r="D54" s="73"/>
      <c r="E54" s="73"/>
      <c r="F54" s="73"/>
      <c r="G54" s="73"/>
      <c r="H54" s="73"/>
      <c r="I54" s="73"/>
      <c r="J54" s="73"/>
      <c r="K54" s="73"/>
      <c r="L54" s="73"/>
      <c r="M54" s="73"/>
      <c r="N54" s="73"/>
      <c r="O54" s="73"/>
      <c r="P54" s="73"/>
      <c r="Q54" s="73"/>
      <c r="R54" s="73"/>
    </row>
    <row r="55" spans="1:19" x14ac:dyDescent="0.2">
      <c r="A55" s="73"/>
      <c r="B55" s="73"/>
      <c r="C55" s="73"/>
      <c r="D55" s="73"/>
      <c r="E55" s="73"/>
      <c r="F55" s="73"/>
      <c r="G55" s="73"/>
      <c r="H55" s="73"/>
      <c r="I55" s="73"/>
      <c r="J55" s="73"/>
      <c r="K55" s="73"/>
      <c r="L55" s="73"/>
      <c r="M55" s="73"/>
      <c r="N55" s="73"/>
      <c r="O55" s="73"/>
      <c r="P55" s="73"/>
      <c r="Q55" s="73"/>
      <c r="R55" s="73"/>
    </row>
    <row r="56" spans="1:19" x14ac:dyDescent="0.2">
      <c r="A56" s="73"/>
      <c r="B56" s="73"/>
      <c r="C56" s="73"/>
      <c r="D56" s="73"/>
      <c r="E56" s="73"/>
      <c r="F56" s="73"/>
      <c r="G56" s="73"/>
      <c r="H56" s="73"/>
      <c r="I56" s="73"/>
      <c r="J56" s="73"/>
      <c r="K56" s="73"/>
      <c r="L56" s="73"/>
      <c r="M56" s="73"/>
      <c r="N56" s="73"/>
      <c r="O56" s="73"/>
      <c r="P56" s="73"/>
      <c r="Q56" s="73"/>
      <c r="R56" s="73"/>
    </row>
    <row r="57" spans="1:19" x14ac:dyDescent="0.2">
      <c r="A57" s="73"/>
      <c r="B57" s="73"/>
      <c r="C57" s="73"/>
      <c r="D57" s="73"/>
      <c r="E57" s="73"/>
      <c r="F57" s="73"/>
      <c r="G57" s="73"/>
      <c r="H57" s="73"/>
      <c r="I57" s="73"/>
      <c r="J57" s="73"/>
      <c r="K57" s="73"/>
      <c r="L57" s="73"/>
      <c r="M57" s="73"/>
      <c r="N57" s="73"/>
      <c r="O57" s="73"/>
      <c r="P57" s="73"/>
      <c r="Q57" s="73"/>
      <c r="R57" s="73"/>
    </row>
    <row r="58" spans="1:19" x14ac:dyDescent="0.2">
      <c r="A58" s="73"/>
      <c r="B58" s="73"/>
      <c r="C58" s="73"/>
      <c r="D58" s="73"/>
      <c r="E58" s="73"/>
      <c r="F58" s="73"/>
      <c r="G58" s="73"/>
      <c r="H58" s="73"/>
      <c r="I58" s="73"/>
      <c r="J58" s="73"/>
      <c r="K58" s="73"/>
      <c r="L58" s="73"/>
      <c r="M58" s="73"/>
      <c r="N58" s="73"/>
      <c r="O58" s="73"/>
      <c r="P58" s="73"/>
      <c r="Q58" s="73"/>
      <c r="R58" s="73"/>
    </row>
    <row r="59" spans="1:19" x14ac:dyDescent="0.2">
      <c r="A59" s="73"/>
      <c r="B59" s="73"/>
      <c r="C59" s="73"/>
      <c r="D59" s="73"/>
      <c r="E59" s="73"/>
      <c r="F59" s="73"/>
      <c r="G59" s="73"/>
      <c r="H59" s="73"/>
      <c r="I59" s="73"/>
      <c r="J59" s="73"/>
      <c r="K59" s="73"/>
      <c r="L59" s="73"/>
      <c r="M59" s="73"/>
      <c r="N59" s="73"/>
      <c r="O59" s="73"/>
      <c r="P59" s="73"/>
      <c r="Q59" s="73"/>
      <c r="R59" s="73"/>
    </row>
  </sheetData>
  <sheetProtection selectLockedCells="1"/>
  <mergeCells count="47">
    <mergeCell ref="A43:A45"/>
    <mergeCell ref="B43:R43"/>
    <mergeCell ref="A48:A50"/>
    <mergeCell ref="B48:R50"/>
    <mergeCell ref="B40:E40"/>
    <mergeCell ref="F40:I40"/>
    <mergeCell ref="J40:M40"/>
    <mergeCell ref="N40:Q40"/>
    <mergeCell ref="F41:M41"/>
    <mergeCell ref="N41:Q41"/>
    <mergeCell ref="B37:E37"/>
    <mergeCell ref="F37:I37"/>
    <mergeCell ref="J37:M37"/>
    <mergeCell ref="N37:Q37"/>
    <mergeCell ref="B39:E39"/>
    <mergeCell ref="F39:I39"/>
    <mergeCell ref="J39:M39"/>
    <mergeCell ref="N39:Q39"/>
    <mergeCell ref="B38:E38"/>
    <mergeCell ref="F38:I38"/>
    <mergeCell ref="J38:M38"/>
    <mergeCell ref="N38:Q38"/>
    <mergeCell ref="B36:E36"/>
    <mergeCell ref="F36:I36"/>
    <mergeCell ref="J36:M36"/>
    <mergeCell ref="N36:Q36"/>
    <mergeCell ref="B34:N34"/>
    <mergeCell ref="B35:E35"/>
    <mergeCell ref="F35:I35"/>
    <mergeCell ref="J35:M35"/>
    <mergeCell ref="N35:Q35"/>
    <mergeCell ref="A31:D31"/>
    <mergeCell ref="U28:U34"/>
    <mergeCell ref="A1:B3"/>
    <mergeCell ref="G1:J1"/>
    <mergeCell ref="O1:R1"/>
    <mergeCell ref="G2:J2"/>
    <mergeCell ref="O2:R2"/>
    <mergeCell ref="G3:J3"/>
    <mergeCell ref="D5:D9"/>
    <mergeCell ref="H5:H9"/>
    <mergeCell ref="L5:L9"/>
    <mergeCell ref="P5:P9"/>
    <mergeCell ref="A26:D26"/>
    <mergeCell ref="A28:D28"/>
    <mergeCell ref="A29:D29"/>
    <mergeCell ref="A30:D30"/>
  </mergeCells>
  <conditionalFormatting sqref="A10 F10 J10 N10 R10 A12 F12 J12 N12 R12 A14 F14 J14 N14 R14 A16 F16 J16 N16 R16 J28:J31 B36:I38 B48">
    <cfRule type="cellIs" dxfId="344" priority="1" stopIfTrue="1" operator="equal">
      <formula>0</formula>
    </cfRule>
  </conditionalFormatting>
  <dataValidations count="1">
    <dataValidation type="whole" allowBlank="1" showInputMessage="1" showErrorMessage="1" error="Can not be a positive number" sqref="B36:I36" xr:uid="{00000000-0002-0000-0800-000000000000}">
      <formula1>-5222211212</formula1>
      <formula2>0</formula2>
    </dataValidation>
  </dataValidations>
  <printOptions horizontalCentered="1"/>
  <pageMargins left="0" right="0" top="0.5" bottom="0.75" header="0.3" footer="0.3"/>
  <pageSetup scale="98"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27329" r:id="rId4" name="Button 1">
              <controlPr defaultSize="0" print="0" autoFill="0" autoPict="0" macro="[0]!clea1r2106">
                <anchor moveWithCells="1" sizeWithCells="1">
                  <from>
                    <xdr:col>4</xdr:col>
                    <xdr:colOff>28575</xdr:colOff>
                    <xdr:row>52</xdr:row>
                    <xdr:rowOff>38100</xdr:rowOff>
                  </from>
                  <to>
                    <xdr:col>9</xdr:col>
                    <xdr:colOff>390525</xdr:colOff>
                    <xdr:row>55</xdr:row>
                    <xdr:rowOff>95250</xdr:rowOff>
                  </to>
                </anchor>
              </controlPr>
            </control>
          </mc:Choice>
        </mc:AlternateContent>
        <mc:AlternateContent xmlns:mc="http://schemas.openxmlformats.org/markup-compatibility/2006">
          <mc:Choice Requires="x14">
            <control shapeId="227330" r:id="rId5" name="Button 2">
              <controlPr defaultSize="0" print="0" autoFill="0" autoPict="0" macro="[0]!expensespart2">
                <anchor moveWithCells="1" sizeWithCells="1">
                  <from>
                    <xdr:col>17</xdr:col>
                    <xdr:colOff>219075</xdr:colOff>
                    <xdr:row>34</xdr:row>
                    <xdr:rowOff>381000</xdr:rowOff>
                  </from>
                  <to>
                    <xdr:col>17</xdr:col>
                    <xdr:colOff>838200</xdr:colOff>
                    <xdr:row>37</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AC76"/>
  <sheetViews>
    <sheetView showGridLines="0" zoomScale="83" zoomScaleNormal="83" workbookViewId="0">
      <selection activeCell="T8" sqref="T8:AA20"/>
    </sheetView>
  </sheetViews>
  <sheetFormatPr defaultColWidth="8.85546875" defaultRowHeight="15.75" x14ac:dyDescent="0.25"/>
  <cols>
    <col min="1" max="1" width="2" style="196" customWidth="1"/>
    <col min="2" max="2" width="20.28515625" style="174" customWidth="1"/>
    <col min="3" max="3" width="13.140625" style="174" customWidth="1"/>
    <col min="4" max="4" width="1.28515625" style="174" customWidth="1"/>
    <col min="5" max="5" width="10.7109375" style="174" customWidth="1"/>
    <col min="6" max="6" width="1" style="174" customWidth="1"/>
    <col min="7" max="7" width="13" style="174" customWidth="1"/>
    <col min="8" max="8" width="3.140625" style="174" customWidth="1"/>
    <col min="9" max="9" width="14.28515625" style="170" customWidth="1"/>
    <col min="10" max="10" width="3.140625" style="170" customWidth="1"/>
    <col min="11" max="11" width="14.42578125" style="170" customWidth="1"/>
    <col min="12" max="12" width="1.5703125" style="170" customWidth="1"/>
    <col min="13" max="13" width="12.42578125" style="170" customWidth="1"/>
    <col min="14" max="14" width="1.42578125" style="170" customWidth="1"/>
    <col min="15" max="15" width="16.5703125" style="183" customWidth="1"/>
    <col min="16" max="16" width="2.7109375" style="197" customWidth="1"/>
    <col min="17" max="17" width="2.5703125" style="167" customWidth="1"/>
    <col min="18" max="18" width="12" style="167" customWidth="1"/>
    <col min="19" max="19" width="12.5703125" style="168" customWidth="1"/>
    <col min="20" max="20" width="10.7109375" style="169" bestFit="1" customWidth="1"/>
    <col min="21" max="21" width="18.7109375" style="204" customWidth="1"/>
    <col min="22" max="22" width="2.7109375" style="199" customWidth="1"/>
    <col min="23" max="23" width="8.85546875" style="199"/>
    <col min="24" max="24" width="2.28515625" style="196" customWidth="1"/>
    <col min="25" max="25" width="8.85546875" style="196"/>
    <col min="26" max="26" width="4" style="206" customWidth="1"/>
    <col min="27" max="27" width="8.85546875" style="206"/>
    <col min="28" max="28" width="19" style="196" customWidth="1"/>
    <col min="29" max="16384" width="8.85546875" style="172"/>
  </cols>
  <sheetData>
    <row r="1" spans="1:29" ht="19.149999999999999" customHeight="1" x14ac:dyDescent="0.2">
      <c r="B1" s="1057" t="s">
        <v>245</v>
      </c>
      <c r="C1" s="1057"/>
      <c r="D1" s="1057"/>
      <c r="E1" s="1057"/>
      <c r="F1" s="404"/>
      <c r="G1" s="404"/>
      <c r="H1" s="1051" t="s">
        <v>105</v>
      </c>
      <c r="I1" s="1051"/>
      <c r="J1" s="1050" t="str">
        <f>IF(Input!C1=0,"",Input!C1)</f>
        <v/>
      </c>
      <c r="K1" s="1050"/>
      <c r="L1" s="1051" t="s">
        <v>37</v>
      </c>
      <c r="M1" s="1051"/>
      <c r="N1" s="1054" t="str">
        <f>IF(Input!I5=0,"",Input!I5)</f>
        <v/>
      </c>
      <c r="O1" s="1054"/>
      <c r="P1" s="591"/>
      <c r="Q1" s="1048" t="s">
        <v>270</v>
      </c>
      <c r="R1" s="1056"/>
      <c r="S1" s="1056"/>
      <c r="T1" s="198"/>
      <c r="U1" s="199"/>
      <c r="V1" s="207">
        <v>2011</v>
      </c>
      <c r="W1" s="204"/>
      <c r="X1" s="199"/>
      <c r="Y1" s="199"/>
      <c r="Z1" s="196"/>
      <c r="AA1" s="196"/>
      <c r="AB1" s="206"/>
      <c r="AC1" s="171"/>
    </row>
    <row r="2" spans="1:29" ht="18.600000000000001" customHeight="1" x14ac:dyDescent="0.2">
      <c r="B2" s="1057"/>
      <c r="C2" s="1057"/>
      <c r="D2" s="1057"/>
      <c r="E2" s="1057"/>
      <c r="F2" s="404"/>
      <c r="G2" s="404"/>
      <c r="H2" s="1051" t="s">
        <v>104</v>
      </c>
      <c r="I2" s="1051"/>
      <c r="J2" s="1052" t="str">
        <f>IF(Input!C3=0,"",Input!C3)</f>
        <v/>
      </c>
      <c r="K2" s="1052"/>
      <c r="L2" s="1051" t="s">
        <v>90</v>
      </c>
      <c r="M2" s="1051"/>
      <c r="N2" s="1053" t="str">
        <f>IF(Input!I1=0,"",Input!I1)</f>
        <v/>
      </c>
      <c r="O2" s="1053"/>
      <c r="P2" s="592"/>
      <c r="Q2" s="1048"/>
      <c r="R2" s="196"/>
      <c r="S2" s="420"/>
      <c r="T2" s="198"/>
      <c r="U2" s="199"/>
      <c r="V2" s="207">
        <v>2010</v>
      </c>
      <c r="W2" s="204"/>
      <c r="X2" s="199"/>
      <c r="Y2" s="199"/>
      <c r="Z2" s="196"/>
      <c r="AA2" s="196"/>
      <c r="AB2" s="206"/>
      <c r="AC2" s="171"/>
    </row>
    <row r="3" spans="1:29" ht="15" customHeight="1" x14ac:dyDescent="0.2">
      <c r="B3" s="1057"/>
      <c r="C3" s="1057"/>
      <c r="D3" s="1057"/>
      <c r="E3" s="1057"/>
      <c r="F3" s="404"/>
      <c r="G3" s="404"/>
      <c r="H3" s="1051" t="s">
        <v>89</v>
      </c>
      <c r="I3" s="1051"/>
      <c r="J3" s="1052" t="str">
        <f>IF(Input!G1=0,"",Input!G1)</f>
        <v/>
      </c>
      <c r="K3" s="1052"/>
      <c r="L3" s="1051" t="s">
        <v>36</v>
      </c>
      <c r="M3" s="1051"/>
      <c r="N3" s="1059" t="str">
        <f>IF(Input!C5=0,"",Input!C5)</f>
        <v/>
      </c>
      <c r="O3" s="1059"/>
      <c r="P3" s="593"/>
      <c r="Q3" s="1048"/>
      <c r="R3" s="1055"/>
      <c r="S3" s="1055"/>
      <c r="T3" s="198"/>
      <c r="U3" s="199"/>
      <c r="V3" s="207">
        <v>2009</v>
      </c>
      <c r="W3" s="204"/>
      <c r="X3" s="199"/>
      <c r="Y3" s="199"/>
      <c r="Z3" s="196"/>
      <c r="AA3" s="196"/>
      <c r="AB3" s="206"/>
      <c r="AC3" s="171"/>
    </row>
    <row r="4" spans="1:29" ht="5.45" hidden="1" customHeight="1" thickBot="1" x14ac:dyDescent="0.3">
      <c r="B4" s="1057"/>
      <c r="C4" s="1057"/>
      <c r="D4" s="1057"/>
      <c r="E4" s="1057"/>
      <c r="F4" s="404"/>
      <c r="G4" s="404"/>
      <c r="I4" s="174"/>
      <c r="J4" s="174"/>
      <c r="K4" s="168">
        <v>21</v>
      </c>
      <c r="L4" s="168"/>
      <c r="O4" s="170"/>
      <c r="P4" s="196"/>
      <c r="Q4" s="1048"/>
      <c r="R4" s="196"/>
      <c r="S4" s="420"/>
      <c r="T4" s="198"/>
      <c r="U4" s="199"/>
      <c r="V4" s="200">
        <v>2008</v>
      </c>
      <c r="W4" s="204"/>
      <c r="X4" s="199"/>
      <c r="Y4" s="199"/>
      <c r="Z4" s="196"/>
      <c r="AA4" s="196"/>
      <c r="AB4" s="206"/>
      <c r="AC4" s="171"/>
    </row>
    <row r="5" spans="1:29" s="196" customFormat="1" ht="9.6" customHeight="1" x14ac:dyDescent="0.25">
      <c r="B5" s="454"/>
      <c r="C5" s="454"/>
      <c r="D5" s="454"/>
      <c r="E5" s="454"/>
      <c r="F5" s="455"/>
      <c r="G5" s="455"/>
      <c r="H5" s="455"/>
      <c r="I5" s="455"/>
      <c r="J5" s="455"/>
      <c r="K5" s="455"/>
      <c r="L5" s="455"/>
      <c r="M5" s="455"/>
      <c r="N5" s="455"/>
      <c r="O5" s="455"/>
      <c r="P5" s="455"/>
      <c r="Q5" s="1048"/>
      <c r="R5" s="289"/>
      <c r="S5" s="201"/>
      <c r="T5" s="199"/>
      <c r="U5" s="199"/>
      <c r="V5" s="199"/>
      <c r="W5" s="199"/>
      <c r="Z5" s="206"/>
      <c r="AA5" s="206"/>
    </row>
    <row r="6" spans="1:29" ht="20.45" customHeight="1" x14ac:dyDescent="0.25">
      <c r="B6" s="1058" t="s">
        <v>126</v>
      </c>
      <c r="C6" s="1058"/>
      <c r="D6" s="1058"/>
      <c r="E6" s="1058"/>
      <c r="F6" s="1058"/>
      <c r="G6" s="1058"/>
      <c r="H6" s="1058"/>
      <c r="I6" s="1058"/>
      <c r="J6" s="1058"/>
      <c r="K6" s="1058"/>
      <c r="L6" s="1058"/>
      <c r="M6" s="1058"/>
      <c r="N6" s="1058"/>
      <c r="O6" s="1058"/>
      <c r="P6" s="594"/>
      <c r="Q6" s="1048"/>
      <c r="R6" s="289"/>
      <c r="S6" s="199"/>
      <c r="T6" s="199"/>
      <c r="U6" s="199"/>
    </row>
    <row r="7" spans="1:29" ht="28.9" customHeight="1" x14ac:dyDescent="0.25">
      <c r="B7" s="175"/>
      <c r="C7" s="175"/>
      <c r="D7" s="175"/>
      <c r="E7" s="175"/>
      <c r="F7" s="175"/>
      <c r="G7" s="175"/>
      <c r="H7" s="176" t="s">
        <v>103</v>
      </c>
      <c r="I7" s="371">
        <f>Input!C9</f>
        <v>2023</v>
      </c>
      <c r="J7" s="176" t="s">
        <v>103</v>
      </c>
      <c r="K7" s="6">
        <f>I7-1</f>
        <v>2022</v>
      </c>
      <c r="L7" s="4"/>
      <c r="M7" s="177" t="s">
        <v>83</v>
      </c>
      <c r="N7" s="175"/>
      <c r="O7" s="177" t="s">
        <v>14</v>
      </c>
      <c r="P7" s="595"/>
      <c r="Q7" s="1048"/>
      <c r="R7" s="289"/>
      <c r="S7" s="199"/>
      <c r="T7" s="199"/>
      <c r="U7" s="199"/>
    </row>
    <row r="8" spans="1:29" ht="15.6" customHeight="1" thickBot="1" x14ac:dyDescent="0.3">
      <c r="B8" s="175"/>
      <c r="C8" s="175"/>
      <c r="D8" s="175"/>
      <c r="E8" s="175"/>
      <c r="F8" s="175"/>
      <c r="G8" s="175"/>
      <c r="H8" s="4"/>
      <c r="I8" s="4"/>
      <c r="J8" s="175"/>
      <c r="K8" s="4"/>
      <c r="L8" s="4"/>
      <c r="M8" s="175"/>
      <c r="N8" s="175"/>
      <c r="O8" s="175"/>
      <c r="P8" s="596"/>
      <c r="Q8" s="1049"/>
      <c r="R8" s="289"/>
      <c r="S8" s="199"/>
      <c r="T8" s="503"/>
      <c r="U8" s="503"/>
      <c r="V8" s="503"/>
      <c r="W8" s="1047" t="s">
        <v>254</v>
      </c>
      <c r="X8" s="1047"/>
      <c r="Y8" s="1047"/>
      <c r="Z8" s="1047"/>
      <c r="AA8" s="1047"/>
    </row>
    <row r="9" spans="1:29" ht="15" customHeight="1" thickBot="1" x14ac:dyDescent="0.3">
      <c r="B9" s="5" t="s">
        <v>21</v>
      </c>
      <c r="C9" s="640" t="s">
        <v>280</v>
      </c>
      <c r="D9" s="1061"/>
      <c r="E9" s="1061"/>
      <c r="F9" s="1061"/>
      <c r="G9" s="1061"/>
      <c r="H9" s="4"/>
      <c r="I9" s="209"/>
      <c r="J9" s="364"/>
      <c r="K9" s="209"/>
      <c r="L9" s="363"/>
      <c r="M9" s="361" t="str">
        <f>IF(AND(K9="",I9=""),"",IF(I9=0,"",IF(I9&lt;K9,12,IF(K9="",12,24))))</f>
        <v/>
      </c>
      <c r="N9" s="365"/>
      <c r="O9" s="293" t="str">
        <f>IF(M9="","",IF(Q9="x","",IF(M9=12,I9/12,(I9+K9)/24)))</f>
        <v/>
      </c>
      <c r="P9" s="597"/>
      <c r="Q9" s="588"/>
      <c r="R9" s="289"/>
      <c r="S9" s="202"/>
      <c r="T9" s="503"/>
      <c r="U9" s="502"/>
      <c r="V9" s="502"/>
      <c r="W9" s="502">
        <v>2023</v>
      </c>
      <c r="X9" s="502"/>
      <c r="Y9" s="502">
        <v>2022</v>
      </c>
      <c r="Z9" s="502"/>
      <c r="AA9" s="502">
        <v>2021</v>
      </c>
    </row>
    <row r="10" spans="1:29" s="170" customFormat="1" ht="17.25" thickTop="1" thickBot="1" x14ac:dyDescent="0.3">
      <c r="A10" s="196"/>
      <c r="B10" s="5" t="s">
        <v>82</v>
      </c>
      <c r="C10" s="640" t="s">
        <v>280</v>
      </c>
      <c r="D10" s="1060"/>
      <c r="E10" s="1060"/>
      <c r="F10" s="1060"/>
      <c r="G10" s="1060"/>
      <c r="H10" s="4"/>
      <c r="I10" s="210"/>
      <c r="J10" s="364"/>
      <c r="K10" s="210"/>
      <c r="L10" s="363"/>
      <c r="M10" s="361" t="str">
        <f t="shared" ref="M10:M23" si="0">IF(AND(K10="",I10=""),"",IF(I10=0,"",IF(I10&lt;K10,12,IF(K10="",12,24))))</f>
        <v/>
      </c>
      <c r="N10" s="365"/>
      <c r="O10" s="293" t="str">
        <f t="shared" ref="O10:O23" si="1">IF(M10="","",IF(Q10="x","",IF(M10=12,I10/12,(I10+K10)/24)))</f>
        <v/>
      </c>
      <c r="P10" s="597"/>
      <c r="Q10" s="589"/>
      <c r="R10" s="299"/>
      <c r="S10" s="199"/>
      <c r="T10" s="1046" t="s">
        <v>21</v>
      </c>
      <c r="U10" s="1046"/>
      <c r="V10" s="261"/>
      <c r="W10" s="501" t="s">
        <v>430</v>
      </c>
      <c r="X10" s="408"/>
      <c r="Y10" s="501" t="s">
        <v>430</v>
      </c>
      <c r="Z10" s="408"/>
      <c r="AA10" s="501" t="s">
        <v>430</v>
      </c>
      <c r="AB10" s="196"/>
    </row>
    <row r="11" spans="1:29" s="170" customFormat="1" ht="17.25" thickTop="1" thickBot="1" x14ac:dyDescent="0.3">
      <c r="A11" s="196"/>
      <c r="B11" s="5" t="s">
        <v>33</v>
      </c>
      <c r="C11" s="640" t="s">
        <v>280</v>
      </c>
      <c r="D11" s="1060"/>
      <c r="E11" s="1060"/>
      <c r="F11" s="1060"/>
      <c r="G11" s="1060"/>
      <c r="H11" s="4"/>
      <c r="I11" s="210"/>
      <c r="J11" s="364"/>
      <c r="K11" s="210"/>
      <c r="L11" s="363"/>
      <c r="M11" s="361" t="str">
        <f t="shared" si="0"/>
        <v/>
      </c>
      <c r="N11" s="365"/>
      <c r="O11" s="293" t="str">
        <f t="shared" si="1"/>
        <v/>
      </c>
      <c r="P11" s="597"/>
      <c r="Q11" s="589"/>
      <c r="R11" s="299"/>
      <c r="S11" s="199"/>
      <c r="T11" s="1046" t="s">
        <v>82</v>
      </c>
      <c r="U11" s="1046"/>
      <c r="V11" s="261"/>
      <c r="W11" s="499" t="s">
        <v>429</v>
      </c>
      <c r="X11" s="408"/>
      <c r="Y11" s="499" t="s">
        <v>429</v>
      </c>
      <c r="Z11" s="408"/>
      <c r="AA11" s="499" t="s">
        <v>429</v>
      </c>
      <c r="AB11" s="196"/>
    </row>
    <row r="12" spans="1:29" s="170" customFormat="1" ht="17.25" thickTop="1" thickBot="1" x14ac:dyDescent="0.3">
      <c r="A12" s="196"/>
      <c r="B12" s="1046" t="s">
        <v>95</v>
      </c>
      <c r="C12" s="1046"/>
      <c r="D12" s="5"/>
      <c r="E12" s="5"/>
      <c r="F12" s="261"/>
      <c r="G12" s="261"/>
      <c r="H12" s="4"/>
      <c r="I12" s="210"/>
      <c r="J12" s="364"/>
      <c r="K12" s="210"/>
      <c r="L12" s="363"/>
      <c r="M12" s="361" t="str">
        <f t="shared" si="0"/>
        <v/>
      </c>
      <c r="N12" s="365"/>
      <c r="O12" s="293" t="str">
        <f t="shared" si="1"/>
        <v/>
      </c>
      <c r="P12" s="597"/>
      <c r="Q12" s="589"/>
      <c r="R12" s="299"/>
      <c r="S12" s="199"/>
      <c r="T12" s="1046" t="s">
        <v>33</v>
      </c>
      <c r="U12" s="1046"/>
      <c r="V12" s="261"/>
      <c r="W12" s="499" t="s">
        <v>431</v>
      </c>
      <c r="X12" s="408"/>
      <c r="Y12" s="499" t="s">
        <v>431</v>
      </c>
      <c r="Z12" s="408"/>
      <c r="AA12" s="499" t="s">
        <v>431</v>
      </c>
      <c r="AB12" s="196"/>
    </row>
    <row r="13" spans="1:29" s="170" customFormat="1" ht="17.25" thickTop="1" thickBot="1" x14ac:dyDescent="0.3">
      <c r="A13" s="196"/>
      <c r="B13" s="1046" t="s">
        <v>94</v>
      </c>
      <c r="C13" s="1046"/>
      <c r="D13" s="5"/>
      <c r="E13" s="5"/>
      <c r="F13" s="261"/>
      <c r="G13" s="261"/>
      <c r="H13" s="4"/>
      <c r="I13" s="210"/>
      <c r="J13" s="364"/>
      <c r="K13" s="210"/>
      <c r="L13" s="363"/>
      <c r="M13" s="361" t="str">
        <f t="shared" si="0"/>
        <v/>
      </c>
      <c r="N13" s="365"/>
      <c r="O13" s="293" t="str">
        <f t="shared" si="1"/>
        <v/>
      </c>
      <c r="P13" s="597"/>
      <c r="Q13" s="589"/>
      <c r="R13" s="299"/>
      <c r="S13" s="199"/>
      <c r="T13" s="1046" t="s">
        <v>432</v>
      </c>
      <c r="U13" s="1046"/>
      <c r="V13" s="261"/>
      <c r="W13" s="499"/>
      <c r="X13" s="408"/>
      <c r="Y13" s="499"/>
      <c r="Z13" s="408"/>
      <c r="AA13" s="499"/>
      <c r="AB13" s="196"/>
    </row>
    <row r="14" spans="1:29" s="170" customFormat="1" ht="17.25" thickTop="1" thickBot="1" x14ac:dyDescent="0.3">
      <c r="A14" s="196"/>
      <c r="B14" s="1046" t="s">
        <v>96</v>
      </c>
      <c r="C14" s="1046"/>
      <c r="D14" s="5"/>
      <c r="E14" s="5"/>
      <c r="F14" s="261"/>
      <c r="G14" s="261"/>
      <c r="H14" s="178"/>
      <c r="I14" s="210"/>
      <c r="J14" s="364"/>
      <c r="K14" s="210"/>
      <c r="L14" s="363"/>
      <c r="M14" s="361" t="str">
        <f t="shared" si="0"/>
        <v/>
      </c>
      <c r="N14" s="365"/>
      <c r="O14" s="293" t="str">
        <f t="shared" si="1"/>
        <v/>
      </c>
      <c r="P14" s="597"/>
      <c r="Q14" s="590"/>
      <c r="R14" s="343"/>
      <c r="S14" s="203"/>
      <c r="T14" s="1046" t="s">
        <v>94</v>
      </c>
      <c r="U14" s="1046"/>
      <c r="V14" s="261"/>
      <c r="W14" s="499">
        <v>7</v>
      </c>
      <c r="X14" s="408"/>
      <c r="Y14" s="499">
        <v>7</v>
      </c>
      <c r="Z14" s="408"/>
      <c r="AA14" s="499">
        <v>7</v>
      </c>
      <c r="AB14" s="196"/>
    </row>
    <row r="15" spans="1:29" s="179" customFormat="1" ht="18" customHeight="1" thickTop="1" thickBot="1" x14ac:dyDescent="0.3">
      <c r="A15" s="196"/>
      <c r="B15" s="1046" t="s">
        <v>97</v>
      </c>
      <c r="C15" s="1046"/>
      <c r="D15" s="261"/>
      <c r="E15" s="261"/>
      <c r="F15" s="261"/>
      <c r="G15" s="261"/>
      <c r="H15" s="4"/>
      <c r="I15" s="210"/>
      <c r="J15" s="364"/>
      <c r="K15" s="210"/>
      <c r="L15" s="363"/>
      <c r="M15" s="361" t="str">
        <f t="shared" si="0"/>
        <v/>
      </c>
      <c r="N15" s="365"/>
      <c r="O15" s="293" t="str">
        <f t="shared" si="1"/>
        <v/>
      </c>
      <c r="P15" s="597"/>
      <c r="Q15" s="590"/>
      <c r="R15" s="198"/>
      <c r="S15" s="199"/>
      <c r="T15" s="1046" t="s">
        <v>96</v>
      </c>
      <c r="U15" s="1046"/>
      <c r="V15" s="261"/>
      <c r="W15" s="500" t="s">
        <v>433</v>
      </c>
      <c r="X15" s="498"/>
      <c r="Y15" s="500" t="s">
        <v>433</v>
      </c>
      <c r="Z15" s="498"/>
      <c r="AA15" s="500" t="s">
        <v>433</v>
      </c>
      <c r="AB15" s="196"/>
    </row>
    <row r="16" spans="1:29" s="170" customFormat="1" ht="17.25" thickTop="1" thickBot="1" x14ac:dyDescent="0.3">
      <c r="A16" s="196"/>
      <c r="B16" s="1046" t="s">
        <v>93</v>
      </c>
      <c r="C16" s="1046"/>
      <c r="D16" s="408"/>
      <c r="E16" s="214" t="str">
        <f>"Yr"&amp;I7</f>
        <v>Yr2023</v>
      </c>
      <c r="F16" s="408"/>
      <c r="G16" s="214" t="str">
        <f>"Yr" &amp; K7</f>
        <v>Yr2022</v>
      </c>
      <c r="H16" s="4"/>
      <c r="I16" s="210"/>
      <c r="J16" s="364"/>
      <c r="K16" s="210"/>
      <c r="L16" s="363"/>
      <c r="M16" s="361" t="str">
        <f t="shared" si="0"/>
        <v/>
      </c>
      <c r="N16" s="365"/>
      <c r="O16" s="293" t="str">
        <f t="shared" si="1"/>
        <v/>
      </c>
      <c r="P16" s="597"/>
      <c r="Q16" s="590"/>
      <c r="R16" s="300"/>
      <c r="S16" s="199"/>
      <c r="T16" s="1046" t="s">
        <v>97</v>
      </c>
      <c r="U16" s="1046"/>
      <c r="V16" s="261"/>
      <c r="W16" s="499" t="s">
        <v>434</v>
      </c>
      <c r="X16" s="408"/>
      <c r="Y16" s="499" t="s">
        <v>434</v>
      </c>
      <c r="Z16" s="408"/>
      <c r="AA16" s="499" t="s">
        <v>434</v>
      </c>
      <c r="AB16" s="196"/>
    </row>
    <row r="17" spans="1:28" ht="16.5" thickTop="1" thickBot="1" x14ac:dyDescent="0.25">
      <c r="B17" s="1046" t="s">
        <v>106</v>
      </c>
      <c r="C17" s="1046"/>
      <c r="D17" s="261"/>
      <c r="E17" s="213"/>
      <c r="F17" s="408"/>
      <c r="G17" s="213"/>
      <c r="H17" s="4"/>
      <c r="I17" s="364"/>
      <c r="J17" s="364"/>
      <c r="K17" s="364"/>
      <c r="L17" s="363"/>
      <c r="M17" s="365"/>
      <c r="N17" s="365"/>
      <c r="O17" s="314"/>
      <c r="P17" s="598"/>
      <c r="Q17" s="198"/>
      <c r="R17" s="198"/>
      <c r="S17" s="205"/>
      <c r="T17" s="1046" t="s">
        <v>93</v>
      </c>
      <c r="U17" s="1046"/>
      <c r="V17" s="261"/>
      <c r="W17" s="499"/>
      <c r="X17" s="408"/>
      <c r="Y17" s="499"/>
      <c r="Z17" s="408"/>
      <c r="AA17" s="499"/>
    </row>
    <row r="18" spans="1:28" ht="17.25" thickTop="1" thickBot="1" x14ac:dyDescent="0.3">
      <c r="B18" s="1046" t="s">
        <v>8</v>
      </c>
      <c r="C18" s="1046"/>
      <c r="D18" s="5"/>
      <c r="E18" s="212"/>
      <c r="F18" s="408"/>
      <c r="G18" s="212"/>
      <c r="H18" s="4"/>
      <c r="I18" s="215" t="str">
        <f>IF(E18="","",E18)</f>
        <v/>
      </c>
      <c r="J18" s="364"/>
      <c r="K18" s="188"/>
      <c r="L18" s="363"/>
      <c r="M18" s="361" t="str">
        <f>IF(I18="","",12)</f>
        <v/>
      </c>
      <c r="N18" s="365"/>
      <c r="O18" s="293" t="str">
        <f t="shared" si="1"/>
        <v/>
      </c>
      <c r="P18" s="597"/>
      <c r="Q18" s="590"/>
      <c r="R18" s="198"/>
      <c r="S18" s="199"/>
      <c r="T18" s="1046" t="s">
        <v>106</v>
      </c>
      <c r="U18" s="1046"/>
      <c r="V18" s="261"/>
      <c r="W18" s="499" t="s">
        <v>435</v>
      </c>
      <c r="X18" s="408"/>
      <c r="Y18" s="499" t="s">
        <v>435</v>
      </c>
      <c r="Z18" s="408"/>
      <c r="AA18" s="499" t="s">
        <v>435</v>
      </c>
    </row>
    <row r="19" spans="1:28" ht="17.25" thickTop="1" thickBot="1" x14ac:dyDescent="0.3">
      <c r="B19" s="1046" t="s">
        <v>107</v>
      </c>
      <c r="C19" s="1046"/>
      <c r="D19" s="5"/>
      <c r="E19" s="5"/>
      <c r="F19" s="261"/>
      <c r="G19" s="261"/>
      <c r="H19" s="4"/>
      <c r="I19" s="216" t="str">
        <f>IF(E17="","",E17-E18)</f>
        <v/>
      </c>
      <c r="J19" s="364"/>
      <c r="K19" s="188"/>
      <c r="L19" s="363"/>
      <c r="M19" s="361" t="str">
        <f>IF(I19="","",12)</f>
        <v/>
      </c>
      <c r="N19" s="365"/>
      <c r="O19" s="293" t="str">
        <f t="shared" si="1"/>
        <v/>
      </c>
      <c r="P19" s="597"/>
      <c r="Q19" s="590"/>
      <c r="R19" s="198"/>
      <c r="S19" s="199"/>
      <c r="T19" s="1046" t="s">
        <v>8</v>
      </c>
      <c r="U19" s="1046"/>
      <c r="V19" s="261"/>
      <c r="W19" s="499" t="s">
        <v>436</v>
      </c>
      <c r="X19" s="408"/>
      <c r="Y19" s="499" t="s">
        <v>436</v>
      </c>
      <c r="Z19" s="408"/>
      <c r="AA19" s="499" t="s">
        <v>436</v>
      </c>
    </row>
    <row r="20" spans="1:28" ht="19.899999999999999" customHeight="1" thickTop="1" thickBot="1" x14ac:dyDescent="0.3">
      <c r="B20" s="5" t="s">
        <v>6</v>
      </c>
      <c r="C20" s="1062" t="s">
        <v>279</v>
      </c>
      <c r="D20" s="1062"/>
      <c r="E20" s="1062"/>
      <c r="F20" s="1062"/>
      <c r="G20" s="1062"/>
      <c r="H20" s="4"/>
      <c r="I20" s="209"/>
      <c r="J20" s="364"/>
      <c r="K20" s="209"/>
      <c r="L20" s="363"/>
      <c r="M20" s="361" t="str">
        <f t="shared" si="0"/>
        <v/>
      </c>
      <c r="N20" s="365"/>
      <c r="O20" s="293" t="str">
        <f t="shared" si="1"/>
        <v/>
      </c>
      <c r="P20" s="597"/>
      <c r="Q20" s="590"/>
      <c r="R20" s="198"/>
      <c r="S20" s="199"/>
      <c r="T20" s="506" t="s">
        <v>250</v>
      </c>
      <c r="U20"/>
      <c r="V20"/>
      <c r="W20" s="504" t="s">
        <v>437</v>
      </c>
      <c r="X20" s="505"/>
      <c r="Y20" s="504" t="s">
        <v>437</v>
      </c>
      <c r="Z20" s="505"/>
      <c r="AA20" s="504" t="s">
        <v>437</v>
      </c>
    </row>
    <row r="21" spans="1:28" ht="19.899999999999999" customHeight="1" thickTop="1" thickBot="1" x14ac:dyDescent="0.3">
      <c r="B21" s="5" t="s">
        <v>7</v>
      </c>
      <c r="C21" s="1062"/>
      <c r="D21" s="1062"/>
      <c r="E21" s="1062"/>
      <c r="F21" s="1062"/>
      <c r="G21" s="1062"/>
      <c r="H21" s="4"/>
      <c r="I21" s="210"/>
      <c r="J21" s="364"/>
      <c r="K21" s="210"/>
      <c r="L21" s="363"/>
      <c r="M21" s="361" t="str">
        <f t="shared" si="0"/>
        <v/>
      </c>
      <c r="N21" s="365"/>
      <c r="O21" s="293" t="str">
        <f t="shared" si="1"/>
        <v/>
      </c>
      <c r="P21" s="597"/>
      <c r="Q21" s="590"/>
      <c r="R21" s="198"/>
      <c r="S21" s="199"/>
      <c r="T21" s="204"/>
    </row>
    <row r="22" spans="1:28" ht="19.899999999999999" customHeight="1" thickTop="1" thickBot="1" x14ac:dyDescent="0.3">
      <c r="B22" s="5" t="s">
        <v>271</v>
      </c>
      <c r="C22" s="1062" t="s">
        <v>272</v>
      </c>
      <c r="D22" s="1062"/>
      <c r="E22" s="1062"/>
      <c r="F22" s="1062"/>
      <c r="G22" s="1062"/>
      <c r="H22" s="4"/>
      <c r="I22" s="210"/>
      <c r="J22" s="364"/>
      <c r="K22" s="210"/>
      <c r="L22" s="363"/>
      <c r="M22" s="361" t="str">
        <f t="shared" si="0"/>
        <v/>
      </c>
      <c r="N22" s="365"/>
      <c r="O22" s="293" t="str">
        <f t="shared" si="1"/>
        <v/>
      </c>
      <c r="P22" s="597"/>
      <c r="Q22" s="590"/>
      <c r="R22" s="198"/>
      <c r="S22" s="199"/>
      <c r="T22" s="204"/>
    </row>
    <row r="23" spans="1:28" ht="21" customHeight="1" thickTop="1" thickBot="1" x14ac:dyDescent="0.3">
      <c r="B23" s="5" t="s">
        <v>273</v>
      </c>
      <c r="C23" s="1062" t="s">
        <v>274</v>
      </c>
      <c r="D23" s="1062"/>
      <c r="E23" s="1062"/>
      <c r="F23" s="1062"/>
      <c r="G23" s="1062"/>
      <c r="H23" s="4"/>
      <c r="I23" s="210"/>
      <c r="J23" s="364"/>
      <c r="K23" s="210"/>
      <c r="L23" s="363"/>
      <c r="M23" s="361" t="str">
        <f t="shared" si="0"/>
        <v/>
      </c>
      <c r="N23" s="365"/>
      <c r="O23" s="293" t="str">
        <f t="shared" si="1"/>
        <v/>
      </c>
      <c r="P23" s="597"/>
      <c r="Q23" s="590"/>
      <c r="R23" s="198"/>
      <c r="S23" s="199"/>
      <c r="T23" s="204"/>
    </row>
    <row r="24" spans="1:28" s="170" customFormat="1" ht="6.6" customHeight="1" thickTop="1" x14ac:dyDescent="0.25">
      <c r="A24" s="196"/>
      <c r="B24" s="284"/>
      <c r="C24" s="4"/>
      <c r="D24" s="4"/>
      <c r="E24" s="4"/>
      <c r="F24" s="4"/>
      <c r="G24" s="4"/>
      <c r="H24" s="4"/>
      <c r="I24" s="180"/>
      <c r="J24" s="180"/>
      <c r="K24" s="180"/>
      <c r="L24" s="180"/>
      <c r="M24" s="181"/>
      <c r="N24" s="181"/>
      <c r="O24" s="331"/>
      <c r="P24" s="425"/>
      <c r="Q24" s="198"/>
      <c r="R24" s="198"/>
      <c r="S24" s="199"/>
      <c r="T24" s="204"/>
      <c r="U24" s="204"/>
      <c r="V24" s="199"/>
      <c r="W24" s="199"/>
      <c r="X24" s="196"/>
      <c r="Y24" s="196"/>
      <c r="Z24" s="206"/>
      <c r="AA24" s="206"/>
      <c r="AB24" s="196"/>
    </row>
    <row r="25" spans="1:28" s="170" customFormat="1" ht="3.6" customHeight="1" x14ac:dyDescent="0.25">
      <c r="A25" s="196"/>
      <c r="B25" s="344"/>
      <c r="C25" s="191"/>
      <c r="D25" s="191"/>
      <c r="E25" s="191"/>
      <c r="F25" s="191"/>
      <c r="G25" s="191"/>
      <c r="H25" s="191"/>
      <c r="I25" s="192"/>
      <c r="J25" s="192"/>
      <c r="K25" s="192"/>
      <c r="L25" s="192"/>
      <c r="M25" s="193"/>
      <c r="N25" s="193"/>
      <c r="O25" s="341"/>
      <c r="P25" s="425"/>
      <c r="Q25" s="198"/>
      <c r="R25" s="198"/>
      <c r="S25" s="199"/>
      <c r="T25" s="204"/>
      <c r="U25" s="204"/>
      <c r="V25" s="199"/>
      <c r="W25" s="199"/>
      <c r="X25" s="196"/>
      <c r="Y25" s="196"/>
      <c r="Z25" s="206"/>
      <c r="AA25" s="206"/>
      <c r="AB25" s="196"/>
    </row>
    <row r="26" spans="1:28" s="170" customFormat="1" ht="16.899999999999999" customHeight="1" thickBot="1" x14ac:dyDescent="0.3">
      <c r="A26" s="196"/>
      <c r="B26" s="284"/>
      <c r="C26" s="4"/>
      <c r="D26" s="4"/>
      <c r="E26" s="1064" t="s">
        <v>74</v>
      </c>
      <c r="F26" s="1064"/>
      <c r="G26" s="1064"/>
      <c r="H26" s="1064"/>
      <c r="I26" s="10"/>
      <c r="J26" s="186"/>
      <c r="K26" s="10"/>
      <c r="L26" s="180"/>
      <c r="M26" s="181"/>
      <c r="N26" s="181"/>
      <c r="O26" s="603">
        <f>SUM(O9:O23)</f>
        <v>0</v>
      </c>
      <c r="P26" s="599"/>
      <c r="Q26" s="198"/>
      <c r="R26" s="198"/>
      <c r="S26" s="199"/>
      <c r="T26" s="204"/>
      <c r="U26" s="204"/>
      <c r="V26" s="199"/>
      <c r="W26" s="199"/>
      <c r="X26" s="196"/>
      <c r="Y26" s="196"/>
      <c r="Z26" s="206"/>
      <c r="AA26" s="206"/>
      <c r="AB26" s="196"/>
    </row>
    <row r="27" spans="1:28" s="170" customFormat="1" ht="16.899999999999999" customHeight="1" thickTop="1" x14ac:dyDescent="0.25">
      <c r="A27" s="196"/>
      <c r="B27" s="284" t="s">
        <v>34</v>
      </c>
      <c r="C27" s="4"/>
      <c r="D27" s="4"/>
      <c r="E27" s="4"/>
      <c r="F27" s="4"/>
      <c r="G27" s="4"/>
      <c r="H27" s="4"/>
      <c r="I27" s="180"/>
      <c r="J27" s="180"/>
      <c r="K27" s="180"/>
      <c r="L27" s="180"/>
      <c r="M27" s="181"/>
      <c r="N27" s="181"/>
      <c r="O27" s="331"/>
      <c r="P27" s="425"/>
      <c r="Q27" s="198"/>
      <c r="R27" s="198"/>
      <c r="S27" s="199"/>
      <c r="T27" s="204"/>
      <c r="U27" s="204"/>
      <c r="V27" s="199"/>
      <c r="W27" s="199"/>
      <c r="X27" s="196"/>
      <c r="Y27" s="196"/>
      <c r="Z27" s="206"/>
      <c r="AA27" s="206"/>
      <c r="AB27" s="196"/>
    </row>
    <row r="28" spans="1:28" s="170" customFormat="1" ht="16.899999999999999" customHeight="1" x14ac:dyDescent="0.2">
      <c r="A28" s="196"/>
      <c r="B28" s="1065"/>
      <c r="C28" s="1065"/>
      <c r="D28" s="1065"/>
      <c r="E28" s="1065"/>
      <c r="F28" s="1065"/>
      <c r="G28" s="1065"/>
      <c r="H28" s="1065"/>
      <c r="I28" s="1065"/>
      <c r="J28" s="1065"/>
      <c r="K28" s="1065"/>
      <c r="L28" s="1065"/>
      <c r="M28" s="1065"/>
      <c r="N28" s="1065"/>
      <c r="O28" s="1065"/>
      <c r="P28" s="445"/>
      <c r="Q28" s="198"/>
      <c r="R28" s="198"/>
      <c r="S28" s="199"/>
      <c r="T28" s="204"/>
      <c r="U28" s="204"/>
      <c r="V28" s="199"/>
      <c r="W28" s="199"/>
      <c r="X28" s="196"/>
      <c r="Y28" s="196"/>
      <c r="Z28" s="206"/>
      <c r="AA28" s="206"/>
      <c r="AB28" s="196"/>
    </row>
    <row r="29" spans="1:28" s="170" customFormat="1" ht="16.899999999999999" customHeight="1" x14ac:dyDescent="0.2">
      <c r="A29" s="196"/>
      <c r="B29" s="1065"/>
      <c r="C29" s="1065"/>
      <c r="D29" s="1065"/>
      <c r="E29" s="1065"/>
      <c r="F29" s="1065"/>
      <c r="G29" s="1065"/>
      <c r="H29" s="1065"/>
      <c r="I29" s="1065"/>
      <c r="J29" s="1065"/>
      <c r="K29" s="1065"/>
      <c r="L29" s="1065"/>
      <c r="M29" s="1065"/>
      <c r="N29" s="1065"/>
      <c r="O29" s="1065"/>
      <c r="P29" s="445"/>
      <c r="Q29" s="198"/>
      <c r="R29" s="198"/>
      <c r="S29" s="199"/>
      <c r="T29" s="204"/>
      <c r="U29" s="204"/>
      <c r="V29" s="199"/>
      <c r="W29" s="199"/>
      <c r="X29" s="196"/>
      <c r="Y29" s="196"/>
      <c r="Z29" s="206"/>
      <c r="AA29" s="206"/>
      <c r="AB29" s="196"/>
    </row>
    <row r="30" spans="1:28" s="170" customFormat="1" ht="16.899999999999999" customHeight="1" x14ac:dyDescent="0.2">
      <c r="A30" s="196"/>
      <c r="B30" s="1065"/>
      <c r="C30" s="1065"/>
      <c r="D30" s="1065"/>
      <c r="E30" s="1065"/>
      <c r="F30" s="1065"/>
      <c r="G30" s="1065"/>
      <c r="H30" s="1065"/>
      <c r="I30" s="1065"/>
      <c r="J30" s="1065"/>
      <c r="K30" s="1065"/>
      <c r="L30" s="1065"/>
      <c r="M30" s="1065"/>
      <c r="N30" s="1065"/>
      <c r="O30" s="1065"/>
      <c r="P30" s="445"/>
      <c r="Q30" s="198"/>
      <c r="R30" s="198"/>
      <c r="S30" s="199"/>
      <c r="T30" s="204"/>
      <c r="U30" s="204"/>
      <c r="V30" s="199"/>
      <c r="W30" s="199"/>
      <c r="X30" s="196"/>
      <c r="Y30" s="196"/>
      <c r="Z30" s="206"/>
      <c r="AA30" s="206"/>
      <c r="AB30" s="196"/>
    </row>
    <row r="31" spans="1:28" s="170" customFormat="1" ht="37.15" customHeight="1" x14ac:dyDescent="0.2">
      <c r="A31" s="196"/>
      <c r="B31" s="1065"/>
      <c r="C31" s="1065"/>
      <c r="D31" s="1065"/>
      <c r="E31" s="1065"/>
      <c r="F31" s="1065"/>
      <c r="G31" s="1065"/>
      <c r="H31" s="1065"/>
      <c r="I31" s="1065"/>
      <c r="J31" s="1065"/>
      <c r="K31" s="1065"/>
      <c r="L31" s="1065"/>
      <c r="M31" s="1065"/>
      <c r="N31" s="1065"/>
      <c r="O31" s="1065"/>
      <c r="P31" s="445"/>
      <c r="Q31" s="198"/>
      <c r="R31" s="198"/>
      <c r="S31" s="199"/>
      <c r="T31" s="204"/>
      <c r="U31" s="204"/>
      <c r="V31" s="199"/>
      <c r="W31" s="199"/>
      <c r="X31" s="196"/>
      <c r="Y31" s="196"/>
      <c r="Z31" s="206"/>
      <c r="AA31" s="206"/>
      <c r="AB31" s="196"/>
    </row>
    <row r="32" spans="1:28" s="196" customFormat="1" ht="7.15" customHeight="1" x14ac:dyDescent="0.25">
      <c r="B32" s="421"/>
      <c r="C32" s="422"/>
      <c r="D32" s="422"/>
      <c r="E32" s="422"/>
      <c r="F32" s="422"/>
      <c r="G32" s="422"/>
      <c r="H32" s="422"/>
      <c r="I32" s="423"/>
      <c r="J32" s="423"/>
      <c r="K32" s="423"/>
      <c r="L32" s="423"/>
      <c r="M32" s="424"/>
      <c r="N32" s="424"/>
      <c r="O32" s="425"/>
      <c r="P32" s="425"/>
      <c r="Q32" s="198"/>
      <c r="R32" s="198"/>
      <c r="S32" s="199"/>
      <c r="T32" s="204"/>
      <c r="U32" s="204"/>
      <c r="V32" s="199"/>
      <c r="W32" s="199"/>
      <c r="Z32" s="206"/>
      <c r="AA32" s="206"/>
    </row>
    <row r="33" spans="2:27" ht="13.9" customHeight="1" x14ac:dyDescent="0.4">
      <c r="B33" s="1066" t="s">
        <v>75</v>
      </c>
      <c r="C33" s="1066"/>
      <c r="D33" s="1066"/>
      <c r="E33" s="1066"/>
      <c r="F33" s="187"/>
      <c r="G33" s="187"/>
      <c r="H33" s="187"/>
      <c r="I33" s="187"/>
      <c r="J33" s="187"/>
      <c r="K33" s="187"/>
      <c r="L33" s="187"/>
      <c r="M33" s="187"/>
      <c r="N33" s="187"/>
      <c r="O33" s="187"/>
      <c r="P33" s="600"/>
      <c r="Q33" s="198"/>
      <c r="R33" s="198"/>
      <c r="S33" s="199"/>
      <c r="T33" s="204"/>
    </row>
    <row r="34" spans="2:27" ht="13.9" customHeight="1" x14ac:dyDescent="0.4">
      <c r="B34" s="1066"/>
      <c r="C34" s="1066"/>
      <c r="D34" s="1066"/>
      <c r="E34" s="1066"/>
      <c r="F34" s="187"/>
      <c r="G34" s="187"/>
      <c r="H34" s="187"/>
      <c r="I34" s="187"/>
      <c r="J34" s="187"/>
      <c r="K34" s="187"/>
      <c r="L34" s="187"/>
      <c r="M34" s="187"/>
      <c r="N34" s="187"/>
      <c r="O34" s="187"/>
      <c r="P34" s="600"/>
      <c r="Q34" s="198"/>
      <c r="R34" s="198"/>
      <c r="S34" s="199"/>
      <c r="T34" s="204"/>
    </row>
    <row r="35" spans="2:27" ht="13.9" customHeight="1" x14ac:dyDescent="0.4">
      <c r="B35" s="1066"/>
      <c r="C35" s="1066"/>
      <c r="D35" s="1066"/>
      <c r="E35" s="1066"/>
      <c r="F35" s="182"/>
      <c r="G35" s="182"/>
      <c r="H35" s="182"/>
      <c r="I35" s="182"/>
      <c r="J35" s="182"/>
      <c r="K35" s="182"/>
      <c r="L35" s="187"/>
      <c r="M35" s="187"/>
      <c r="N35" s="187"/>
      <c r="O35" s="187"/>
      <c r="P35" s="600"/>
      <c r="Q35" s="198"/>
      <c r="R35" s="198"/>
      <c r="S35" s="199"/>
      <c r="T35" s="204"/>
    </row>
    <row r="36" spans="2:27" ht="19.149999999999999" customHeight="1" x14ac:dyDescent="0.2">
      <c r="B36" s="1058" t="s">
        <v>126</v>
      </c>
      <c r="C36" s="1058"/>
      <c r="D36" s="1058"/>
      <c r="E36" s="1058"/>
      <c r="F36" s="1058"/>
      <c r="G36" s="1058"/>
      <c r="H36" s="1058"/>
      <c r="I36" s="1058"/>
      <c r="J36" s="1058"/>
      <c r="K36" s="1058"/>
      <c r="L36" s="1058"/>
      <c r="M36" s="1058"/>
      <c r="N36" s="1058"/>
      <c r="O36" s="1058"/>
      <c r="P36" s="594"/>
      <c r="Q36" s="198"/>
      <c r="R36" s="198"/>
      <c r="S36" s="199"/>
      <c r="T36" s="204"/>
    </row>
    <row r="37" spans="2:27" ht="13.9" customHeight="1" x14ac:dyDescent="0.4">
      <c r="B37" s="182"/>
      <c r="C37" s="182"/>
      <c r="D37" s="182"/>
      <c r="E37" s="182"/>
      <c r="F37" s="182"/>
      <c r="G37" s="182"/>
      <c r="H37" s="182"/>
      <c r="I37" s="182"/>
      <c r="J37" s="182"/>
      <c r="K37" s="182"/>
      <c r="L37" s="182"/>
      <c r="M37" s="182"/>
      <c r="N37" s="182"/>
      <c r="O37" s="182"/>
      <c r="P37" s="601"/>
      <c r="Q37" s="198"/>
      <c r="R37" s="198"/>
      <c r="S37" s="199"/>
      <c r="T37" s="204"/>
    </row>
    <row r="38" spans="2:27" ht="30" customHeight="1" x14ac:dyDescent="0.4">
      <c r="B38" s="182"/>
      <c r="C38" s="1067" t="s">
        <v>79</v>
      </c>
      <c r="D38" s="260"/>
      <c r="E38" s="1067" t="s">
        <v>77</v>
      </c>
      <c r="F38" s="1067"/>
      <c r="G38" s="1067"/>
      <c r="H38" s="182"/>
      <c r="I38" s="1068" t="s">
        <v>14</v>
      </c>
      <c r="J38" s="167"/>
      <c r="K38" s="168"/>
      <c r="L38" s="169"/>
      <c r="M38" s="169"/>
      <c r="N38" s="168"/>
      <c r="O38" s="168"/>
      <c r="P38" s="199"/>
      <c r="Q38" s="196"/>
      <c r="R38" s="196"/>
      <c r="S38" s="196"/>
      <c r="T38" s="206"/>
      <c r="U38" s="206"/>
      <c r="V38" s="196"/>
      <c r="W38" s="196"/>
      <c r="Z38" s="196"/>
      <c r="AA38" s="196"/>
    </row>
    <row r="39" spans="2:27" ht="13.9" customHeight="1" x14ac:dyDescent="0.25">
      <c r="C39" s="1067"/>
      <c r="D39" s="260"/>
      <c r="E39" s="1067"/>
      <c r="F39" s="1067"/>
      <c r="G39" s="1067"/>
      <c r="I39" s="1068"/>
      <c r="J39" s="167"/>
      <c r="K39" s="168"/>
      <c r="L39" s="169"/>
      <c r="M39" s="169"/>
      <c r="N39" s="168"/>
      <c r="O39" s="168" t="s">
        <v>130</v>
      </c>
      <c r="P39" s="199"/>
      <c r="Q39" s="196"/>
      <c r="R39" s="196"/>
      <c r="S39" s="196"/>
      <c r="T39" s="206"/>
      <c r="U39" s="206"/>
      <c r="V39" s="196"/>
      <c r="W39" s="196"/>
      <c r="Z39" s="196"/>
      <c r="AA39" s="196"/>
    </row>
    <row r="40" spans="2:27" ht="13.9" customHeight="1" thickBot="1" x14ac:dyDescent="0.3">
      <c r="B40" s="275" t="s">
        <v>80</v>
      </c>
      <c r="C40" s="189"/>
      <c r="D40" s="189"/>
      <c r="E40" s="1063"/>
      <c r="F40" s="1063"/>
      <c r="G40" s="1063"/>
      <c r="I40" s="211"/>
      <c r="J40" s="167"/>
      <c r="K40" s="168"/>
      <c r="L40" s="169"/>
      <c r="M40" s="169"/>
      <c r="N40" s="168"/>
      <c r="O40" s="168"/>
      <c r="P40" s="199"/>
      <c r="Q40" s="196"/>
      <c r="R40" s="196"/>
      <c r="S40" s="196"/>
      <c r="T40" s="206"/>
      <c r="U40" s="206"/>
      <c r="V40" s="196"/>
      <c r="W40" s="196"/>
      <c r="Z40" s="196"/>
      <c r="AA40" s="196"/>
    </row>
    <row r="41" spans="2:27" ht="13.9" customHeight="1" thickTop="1" thickBot="1" x14ac:dyDescent="0.3">
      <c r="B41" s="275" t="s">
        <v>76</v>
      </c>
      <c r="C41" s="189"/>
      <c r="D41" s="189"/>
      <c r="E41" s="1063"/>
      <c r="F41" s="1063"/>
      <c r="G41" s="1063"/>
      <c r="I41" s="211"/>
      <c r="J41" s="167"/>
      <c r="K41" s="168"/>
      <c r="L41" s="169"/>
      <c r="M41" s="169"/>
      <c r="N41" s="168"/>
      <c r="O41" s="168"/>
      <c r="P41" s="199"/>
      <c r="Q41" s="196"/>
      <c r="R41" s="196"/>
      <c r="S41" s="196"/>
      <c r="T41" s="206"/>
      <c r="U41" s="206"/>
      <c r="V41" s="196"/>
      <c r="W41" s="196"/>
      <c r="Z41" s="196"/>
      <c r="AA41" s="196"/>
    </row>
    <row r="42" spans="2:27" ht="13.9" customHeight="1" thickTop="1" thickBot="1" x14ac:dyDescent="0.3">
      <c r="B42" s="275" t="s">
        <v>81</v>
      </c>
      <c r="C42" s="189"/>
      <c r="D42" s="189"/>
      <c r="E42" s="1063"/>
      <c r="F42" s="1063"/>
      <c r="G42" s="1063"/>
      <c r="I42" s="211"/>
      <c r="J42" s="167"/>
      <c r="K42" s="168"/>
      <c r="L42" s="169"/>
      <c r="M42" s="169"/>
      <c r="N42" s="168"/>
      <c r="O42" s="168"/>
      <c r="P42" s="199"/>
      <c r="Q42" s="196"/>
      <c r="R42" s="196"/>
      <c r="S42" s="196"/>
      <c r="T42" s="206"/>
      <c r="U42" s="206"/>
      <c r="V42" s="196"/>
      <c r="W42" s="196"/>
      <c r="Z42" s="196"/>
      <c r="AA42" s="196"/>
    </row>
    <row r="43" spans="2:27" ht="13.9" customHeight="1" thickTop="1" thickBot="1" x14ac:dyDescent="0.3">
      <c r="B43" s="275" t="s">
        <v>98</v>
      </c>
      <c r="C43" s="189"/>
      <c r="D43" s="189"/>
      <c r="E43" s="1063"/>
      <c r="F43" s="1063"/>
      <c r="G43" s="1063"/>
      <c r="I43" s="211"/>
      <c r="J43" s="167"/>
      <c r="K43" s="168"/>
      <c r="L43" s="169"/>
      <c r="M43" s="169"/>
      <c r="N43" s="168"/>
      <c r="O43" s="168"/>
      <c r="P43" s="199"/>
      <c r="Q43" s="196"/>
      <c r="R43" s="196"/>
      <c r="S43" s="196"/>
      <c r="T43" s="206"/>
      <c r="U43" s="206"/>
      <c r="V43" s="196"/>
      <c r="W43" s="196"/>
      <c r="Z43" s="196"/>
      <c r="AA43" s="196"/>
    </row>
    <row r="44" spans="2:27" ht="13.9" customHeight="1" thickTop="1" thickBot="1" x14ac:dyDescent="0.3">
      <c r="B44" s="275" t="s">
        <v>99</v>
      </c>
      <c r="C44" s="189"/>
      <c r="D44" s="189"/>
      <c r="E44" s="1063"/>
      <c r="F44" s="1063"/>
      <c r="G44" s="1063"/>
      <c r="I44" s="211"/>
      <c r="J44" s="167"/>
      <c r="K44" s="168"/>
      <c r="L44" s="169"/>
      <c r="M44" s="169"/>
      <c r="N44" s="168"/>
      <c r="O44" s="168"/>
      <c r="P44" s="199"/>
      <c r="Q44" s="196"/>
      <c r="R44" s="196"/>
      <c r="S44" s="196"/>
      <c r="T44" s="206"/>
      <c r="U44" s="206"/>
      <c r="V44" s="196"/>
      <c r="W44" s="196"/>
      <c r="Z44" s="196"/>
      <c r="AA44" s="196"/>
    </row>
    <row r="45" spans="2:27" ht="13.9" customHeight="1" thickTop="1" thickBot="1" x14ac:dyDescent="0.3">
      <c r="B45" s="275" t="s">
        <v>95</v>
      </c>
      <c r="C45" s="189"/>
      <c r="D45" s="189"/>
      <c r="E45" s="1063"/>
      <c r="F45" s="1063"/>
      <c r="G45" s="1063"/>
      <c r="I45" s="211"/>
      <c r="J45" s="167"/>
      <c r="K45" s="168"/>
      <c r="L45" s="169"/>
      <c r="M45" s="169"/>
      <c r="N45" s="168"/>
      <c r="O45" s="168"/>
      <c r="P45" s="199"/>
      <c r="Q45" s="196"/>
      <c r="R45" s="196"/>
      <c r="S45" s="196"/>
      <c r="T45" s="206"/>
      <c r="U45" s="206"/>
      <c r="V45" s="196"/>
      <c r="W45" s="196"/>
      <c r="Z45" s="196"/>
      <c r="AA45" s="196"/>
    </row>
    <row r="46" spans="2:27" ht="13.9" customHeight="1" thickTop="1" thickBot="1" x14ac:dyDescent="0.3">
      <c r="B46" s="275" t="s">
        <v>31</v>
      </c>
      <c r="C46" s="189"/>
      <c r="D46" s="189"/>
      <c r="E46" s="1063"/>
      <c r="F46" s="1063"/>
      <c r="G46" s="1063"/>
      <c r="I46" s="211"/>
      <c r="J46" s="167"/>
      <c r="K46" s="168"/>
      <c r="L46" s="169"/>
      <c r="M46" s="169"/>
      <c r="N46" s="168"/>
      <c r="O46" s="168"/>
      <c r="P46" s="199"/>
      <c r="Q46" s="196"/>
      <c r="R46" s="196"/>
      <c r="S46" s="196"/>
      <c r="T46" s="206"/>
      <c r="U46" s="206"/>
      <c r="V46" s="196"/>
      <c r="W46" s="196"/>
      <c r="Z46" s="196"/>
      <c r="AA46" s="196"/>
    </row>
    <row r="47" spans="2:27" ht="13.9" customHeight="1" thickTop="1" thickBot="1" x14ac:dyDescent="0.3">
      <c r="B47" s="275" t="s">
        <v>31</v>
      </c>
      <c r="C47" s="189"/>
      <c r="D47" s="189"/>
      <c r="E47" s="1063"/>
      <c r="F47" s="1063"/>
      <c r="G47" s="1063"/>
      <c r="I47" s="211"/>
      <c r="J47" s="167"/>
      <c r="K47" s="168"/>
      <c r="L47" s="169"/>
      <c r="M47" s="169"/>
      <c r="N47" s="168"/>
      <c r="O47" s="168"/>
      <c r="P47" s="199"/>
      <c r="Q47" s="196"/>
      <c r="R47" s="196"/>
      <c r="S47" s="196"/>
      <c r="T47" s="206"/>
      <c r="U47" s="206"/>
      <c r="V47" s="196"/>
      <c r="W47" s="196"/>
      <c r="Z47" s="196"/>
      <c r="AA47" s="196"/>
    </row>
    <row r="48" spans="2:27" ht="13.9" customHeight="1" thickTop="1" thickBot="1" x14ac:dyDescent="0.3">
      <c r="B48" s="275" t="s">
        <v>31</v>
      </c>
      <c r="C48" s="189"/>
      <c r="D48" s="189"/>
      <c r="E48" s="1063"/>
      <c r="F48" s="1063"/>
      <c r="G48" s="1063"/>
      <c r="I48" s="211"/>
      <c r="J48" s="167"/>
      <c r="K48" s="168"/>
      <c r="L48" s="169"/>
      <c r="M48" s="169"/>
      <c r="N48" s="168"/>
      <c r="O48" s="168"/>
      <c r="P48" s="199"/>
      <c r="Q48" s="196"/>
      <c r="R48" s="196"/>
      <c r="S48" s="196"/>
      <c r="T48" s="206"/>
      <c r="U48" s="206"/>
      <c r="V48" s="196"/>
      <c r="W48" s="196"/>
      <c r="Z48" s="196"/>
      <c r="AA48" s="196"/>
    </row>
    <row r="49" spans="2:27" ht="13.9" customHeight="1" thickTop="1" thickBot="1" x14ac:dyDescent="0.3">
      <c r="B49" s="275" t="s">
        <v>31</v>
      </c>
      <c r="C49" s="189"/>
      <c r="D49" s="189"/>
      <c r="E49" s="1063"/>
      <c r="F49" s="1063"/>
      <c r="G49" s="1063"/>
      <c r="I49" s="211"/>
      <c r="J49" s="167"/>
      <c r="K49" s="168"/>
      <c r="L49" s="169"/>
      <c r="M49" s="169"/>
      <c r="N49" s="168"/>
      <c r="O49" s="168"/>
      <c r="P49" s="199"/>
      <c r="Q49" s="196"/>
      <c r="R49" s="196"/>
      <c r="S49" s="196"/>
      <c r="T49" s="206"/>
      <c r="U49" s="206"/>
      <c r="V49" s="196"/>
      <c r="W49" s="196"/>
      <c r="Z49" s="196"/>
      <c r="AA49" s="196"/>
    </row>
    <row r="50" spans="2:27" ht="6" customHeight="1" thickTop="1" x14ac:dyDescent="0.25">
      <c r="C50" s="190"/>
      <c r="D50" s="190"/>
      <c r="Q50" s="198"/>
      <c r="R50" s="198"/>
      <c r="S50" s="199"/>
      <c r="T50" s="204"/>
    </row>
    <row r="51" spans="2:27" ht="7.15" customHeight="1" x14ac:dyDescent="0.2">
      <c r="B51" s="194"/>
      <c r="C51" s="194"/>
      <c r="D51" s="194"/>
      <c r="E51" s="194"/>
      <c r="F51" s="194"/>
      <c r="G51" s="194"/>
      <c r="H51" s="194"/>
      <c r="I51" s="194"/>
      <c r="J51" s="194"/>
      <c r="K51" s="194"/>
      <c r="L51" s="194"/>
      <c r="M51" s="194"/>
      <c r="N51" s="194"/>
      <c r="O51" s="342"/>
      <c r="Q51" s="198"/>
      <c r="R51" s="198"/>
      <c r="S51" s="199"/>
      <c r="T51" s="204"/>
    </row>
    <row r="52" spans="2:27" ht="13.9" customHeight="1" x14ac:dyDescent="0.25">
      <c r="B52" s="284" t="s">
        <v>34</v>
      </c>
      <c r="C52" s="4"/>
      <c r="D52" s="4"/>
      <c r="E52" s="4"/>
      <c r="F52" s="4"/>
      <c r="G52" s="4"/>
      <c r="H52" s="4"/>
      <c r="I52" s="581">
        <f>SUM(I40:I49)</f>
        <v>0</v>
      </c>
      <c r="J52" s="180"/>
      <c r="K52" s="180"/>
      <c r="L52" s="180"/>
      <c r="M52" s="181"/>
      <c r="N52" s="181"/>
      <c r="O52" s="331"/>
      <c r="P52" s="425"/>
      <c r="Q52" s="198"/>
      <c r="R52" s="198"/>
      <c r="S52" s="199"/>
      <c r="T52" s="204"/>
    </row>
    <row r="53" spans="2:27" ht="13.9" customHeight="1" x14ac:dyDescent="0.2">
      <c r="B53" s="1065"/>
      <c r="C53" s="1065"/>
      <c r="D53" s="1065"/>
      <c r="E53" s="1065"/>
      <c r="F53" s="1065"/>
      <c r="G53" s="1065"/>
      <c r="H53" s="1065"/>
      <c r="I53" s="1065"/>
      <c r="J53" s="1065"/>
      <c r="K53" s="1065"/>
      <c r="L53" s="1065"/>
      <c r="M53" s="1065"/>
      <c r="N53" s="1065"/>
      <c r="O53" s="1065"/>
      <c r="P53" s="445"/>
      <c r="Q53" s="198"/>
      <c r="R53" s="198"/>
      <c r="S53" s="199"/>
      <c r="T53" s="204"/>
    </row>
    <row r="54" spans="2:27" ht="13.9" customHeight="1" x14ac:dyDescent="0.2">
      <c r="B54" s="1065"/>
      <c r="C54" s="1065"/>
      <c r="D54" s="1065"/>
      <c r="E54" s="1065"/>
      <c r="F54" s="1065"/>
      <c r="G54" s="1065"/>
      <c r="H54" s="1065"/>
      <c r="I54" s="1065"/>
      <c r="J54" s="1065"/>
      <c r="K54" s="1065"/>
      <c r="L54" s="1065"/>
      <c r="M54" s="1065"/>
      <c r="N54" s="1065"/>
      <c r="O54" s="1065"/>
      <c r="P54" s="445"/>
      <c r="Q54" s="198"/>
      <c r="R54" s="198"/>
      <c r="S54" s="199"/>
      <c r="T54" s="204"/>
    </row>
    <row r="55" spans="2:27" ht="15" x14ac:dyDescent="0.2">
      <c r="B55" s="1065"/>
      <c r="C55" s="1065"/>
      <c r="D55" s="1065"/>
      <c r="E55" s="1065"/>
      <c r="F55" s="1065"/>
      <c r="G55" s="1065"/>
      <c r="H55" s="1065"/>
      <c r="I55" s="1065"/>
      <c r="J55" s="1065"/>
      <c r="K55" s="1065"/>
      <c r="L55" s="1065"/>
      <c r="M55" s="1065"/>
      <c r="N55" s="1065"/>
      <c r="O55" s="1065"/>
      <c r="P55" s="445"/>
      <c r="Q55" s="198"/>
      <c r="R55" s="198"/>
      <c r="S55" s="199"/>
      <c r="T55" s="204"/>
    </row>
    <row r="56" spans="2:27" ht="13.9" customHeight="1" x14ac:dyDescent="0.2">
      <c r="B56" s="1065"/>
      <c r="C56" s="1065"/>
      <c r="D56" s="1065"/>
      <c r="E56" s="1065"/>
      <c r="F56" s="1065"/>
      <c r="G56" s="1065"/>
      <c r="H56" s="1065"/>
      <c r="I56" s="1065"/>
      <c r="J56" s="1065"/>
      <c r="K56" s="1065"/>
      <c r="L56" s="1065"/>
      <c r="M56" s="1065"/>
      <c r="N56" s="1065"/>
      <c r="O56" s="1065"/>
      <c r="P56" s="445"/>
      <c r="Q56" s="198"/>
      <c r="R56" s="198"/>
      <c r="S56" s="199"/>
      <c r="T56" s="204"/>
    </row>
    <row r="57" spans="2:27" ht="32.450000000000003" customHeight="1" x14ac:dyDescent="0.2">
      <c r="B57" s="1065"/>
      <c r="C57" s="1065"/>
      <c r="D57" s="1065"/>
      <c r="E57" s="1065"/>
      <c r="F57" s="1065"/>
      <c r="G57" s="1065"/>
      <c r="H57" s="1065"/>
      <c r="I57" s="1065"/>
      <c r="J57" s="1065"/>
      <c r="K57" s="1065"/>
      <c r="L57" s="1065"/>
      <c r="M57" s="1065"/>
      <c r="N57" s="1065"/>
      <c r="O57" s="1065"/>
      <c r="P57" s="445"/>
      <c r="Q57" s="198"/>
      <c r="R57" s="198"/>
      <c r="S57" s="199"/>
      <c r="T57" s="204"/>
    </row>
    <row r="58" spans="2:27" ht="13.9" customHeight="1" x14ac:dyDescent="0.25">
      <c r="B58" s="195"/>
      <c r="C58" s="195"/>
      <c r="D58" s="195"/>
      <c r="E58" s="195"/>
      <c r="F58" s="195"/>
      <c r="G58" s="195"/>
      <c r="H58" s="195"/>
      <c r="I58" s="196"/>
      <c r="J58" s="196"/>
      <c r="K58" s="196"/>
      <c r="L58" s="196"/>
      <c r="M58" s="196"/>
      <c r="N58" s="196"/>
      <c r="O58" s="197"/>
      <c r="Q58" s="198"/>
      <c r="R58" s="198"/>
      <c r="S58" s="199"/>
      <c r="T58" s="204"/>
    </row>
    <row r="59" spans="2:27" ht="15" customHeight="1" x14ac:dyDescent="0.25">
      <c r="B59" s="195"/>
      <c r="C59" s="195"/>
      <c r="D59" s="195"/>
      <c r="E59" s="195"/>
      <c r="F59" s="195"/>
      <c r="G59" s="195"/>
      <c r="H59" s="195"/>
      <c r="I59" s="196"/>
      <c r="J59" s="196"/>
      <c r="K59" s="196"/>
      <c r="L59" s="196"/>
      <c r="M59" s="196"/>
      <c r="N59" s="196"/>
      <c r="O59" s="197"/>
      <c r="Q59" s="198"/>
      <c r="R59" s="198"/>
      <c r="S59" s="199"/>
      <c r="T59" s="204"/>
    </row>
    <row r="60" spans="2:27" ht="12.6" customHeight="1" x14ac:dyDescent="0.25">
      <c r="B60" s="195"/>
      <c r="C60" s="195"/>
      <c r="D60" s="195"/>
      <c r="E60" s="195"/>
      <c r="F60" s="195"/>
      <c r="G60" s="195"/>
      <c r="H60" s="195"/>
      <c r="I60" s="196"/>
      <c r="J60" s="196"/>
      <c r="K60" s="196"/>
      <c r="L60" s="196"/>
      <c r="M60" s="196"/>
      <c r="N60" s="196"/>
      <c r="O60" s="197"/>
      <c r="Q60" s="198"/>
      <c r="R60" s="198"/>
      <c r="S60" s="199"/>
      <c r="T60" s="204"/>
    </row>
    <row r="61" spans="2:27" ht="13.15" customHeight="1" x14ac:dyDescent="0.25">
      <c r="B61" s="195"/>
      <c r="C61" s="195"/>
      <c r="D61" s="195"/>
      <c r="E61" s="195"/>
      <c r="F61" s="195"/>
      <c r="G61" s="195"/>
      <c r="H61" s="195"/>
      <c r="I61" s="196"/>
      <c r="J61" s="196"/>
      <c r="K61" s="196"/>
      <c r="L61" s="196"/>
      <c r="M61" s="196"/>
      <c r="N61" s="196"/>
      <c r="O61" s="197"/>
      <c r="Q61" s="198"/>
      <c r="R61" s="198"/>
      <c r="S61" s="199"/>
      <c r="T61" s="204"/>
    </row>
    <row r="62" spans="2:27" x14ac:dyDescent="0.25">
      <c r="B62" s="195"/>
      <c r="C62" s="195"/>
      <c r="D62" s="195"/>
      <c r="E62" s="195"/>
      <c r="F62" s="195"/>
      <c r="G62" s="195"/>
      <c r="H62" s="195"/>
      <c r="I62" s="196"/>
      <c r="J62" s="196"/>
      <c r="K62" s="196"/>
      <c r="L62" s="196"/>
      <c r="M62" s="196"/>
      <c r="N62" s="196"/>
      <c r="O62" s="197"/>
      <c r="Q62" s="198"/>
      <c r="R62" s="198"/>
      <c r="S62" s="199"/>
      <c r="T62" s="204"/>
    </row>
    <row r="63" spans="2:27" ht="2.4500000000000002" customHeight="1" x14ac:dyDescent="0.25">
      <c r="B63" s="195"/>
      <c r="C63" s="195"/>
      <c r="D63" s="195"/>
      <c r="E63" s="195"/>
      <c r="F63" s="195"/>
      <c r="G63" s="195"/>
      <c r="H63" s="195"/>
      <c r="I63" s="196"/>
      <c r="J63" s="196"/>
      <c r="K63" s="196"/>
      <c r="L63" s="196"/>
      <c r="M63" s="196"/>
      <c r="N63" s="196"/>
      <c r="O63" s="197"/>
      <c r="Q63" s="198"/>
      <c r="R63" s="198"/>
      <c r="S63" s="199"/>
      <c r="T63" s="204"/>
    </row>
    <row r="64" spans="2:27" x14ac:dyDescent="0.25">
      <c r="B64" s="195"/>
      <c r="C64" s="195"/>
      <c r="D64" s="195"/>
      <c r="E64" s="195"/>
      <c r="F64" s="195"/>
      <c r="G64" s="195"/>
      <c r="H64" s="195"/>
      <c r="I64" s="196"/>
      <c r="J64" s="196"/>
      <c r="K64" s="196"/>
      <c r="L64" s="196"/>
      <c r="M64" s="196"/>
      <c r="N64" s="196"/>
      <c r="O64" s="197"/>
      <c r="Q64" s="198"/>
      <c r="R64" s="198"/>
      <c r="S64" s="199"/>
      <c r="T64" s="204"/>
    </row>
    <row r="65" spans="2:20" ht="14.45" customHeight="1" x14ac:dyDescent="0.25">
      <c r="B65" s="195"/>
      <c r="C65" s="195"/>
      <c r="D65" s="195"/>
      <c r="E65" s="195"/>
      <c r="F65" s="195"/>
      <c r="G65" s="195"/>
      <c r="H65" s="195"/>
      <c r="I65" s="196"/>
      <c r="J65" s="196"/>
      <c r="K65" s="196"/>
      <c r="L65" s="196"/>
      <c r="M65" s="196"/>
      <c r="N65" s="196"/>
      <c r="O65" s="197"/>
      <c r="Q65" s="198"/>
      <c r="R65" s="198"/>
      <c r="S65" s="199"/>
      <c r="T65" s="204"/>
    </row>
    <row r="66" spans="2:20" ht="17.45" customHeight="1" x14ac:dyDescent="0.25">
      <c r="Q66" s="198"/>
    </row>
    <row r="67" spans="2:20" ht="18" customHeight="1" x14ac:dyDescent="0.25">
      <c r="Q67" s="198"/>
    </row>
    <row r="68" spans="2:20" ht="27.75" x14ac:dyDescent="0.25">
      <c r="C68" s="184"/>
      <c r="D68" s="184"/>
      <c r="E68" s="185"/>
      <c r="F68" s="185"/>
      <c r="G68" s="185"/>
      <c r="H68" s="185"/>
      <c r="I68" s="185"/>
      <c r="J68" s="185"/>
      <c r="K68" s="185"/>
      <c r="L68" s="185"/>
      <c r="Q68" s="198"/>
    </row>
    <row r="69" spans="2:20" x14ac:dyDescent="0.25">
      <c r="Q69" s="198"/>
    </row>
    <row r="70" spans="2:20" x14ac:dyDescent="0.25">
      <c r="Q70" s="198"/>
    </row>
    <row r="71" spans="2:20" x14ac:dyDescent="0.25">
      <c r="Q71" s="198"/>
    </row>
    <row r="72" spans="2:20" x14ac:dyDescent="0.25">
      <c r="Q72" s="198"/>
    </row>
    <row r="73" spans="2:20" x14ac:dyDescent="0.25">
      <c r="Q73" s="198"/>
    </row>
    <row r="74" spans="2:20" x14ac:dyDescent="0.25">
      <c r="Q74" s="198"/>
    </row>
    <row r="75" spans="2:20" ht="27.75" x14ac:dyDescent="0.25">
      <c r="M75" s="185"/>
      <c r="N75" s="185"/>
      <c r="O75" s="185"/>
      <c r="P75" s="457"/>
      <c r="Q75" s="457"/>
      <c r="R75" s="185"/>
    </row>
    <row r="76" spans="2:20" x14ac:dyDescent="0.25">
      <c r="Q76" s="198"/>
    </row>
  </sheetData>
  <sheetProtection selectLockedCells="1"/>
  <dataConsolidate/>
  <mergeCells count="61">
    <mergeCell ref="E49:G49"/>
    <mergeCell ref="B53:O57"/>
    <mergeCell ref="E40:G40"/>
    <mergeCell ref="E41:G41"/>
    <mergeCell ref="E42:G42"/>
    <mergeCell ref="E43:G43"/>
    <mergeCell ref="E44:G44"/>
    <mergeCell ref="E46:G46"/>
    <mergeCell ref="E47:G47"/>
    <mergeCell ref="E48:G48"/>
    <mergeCell ref="B19:C19"/>
    <mergeCell ref="C20:G20"/>
    <mergeCell ref="C21:G21"/>
    <mergeCell ref="E45:G45"/>
    <mergeCell ref="C23:G23"/>
    <mergeCell ref="E26:H26"/>
    <mergeCell ref="B28:O31"/>
    <mergeCell ref="B33:E35"/>
    <mergeCell ref="B36:O36"/>
    <mergeCell ref="C38:C39"/>
    <mergeCell ref="E38:G39"/>
    <mergeCell ref="C22:G22"/>
    <mergeCell ref="I38:I39"/>
    <mergeCell ref="B14:C14"/>
    <mergeCell ref="B15:C15"/>
    <mergeCell ref="B16:C16"/>
    <mergeCell ref="B17:C17"/>
    <mergeCell ref="B18:C18"/>
    <mergeCell ref="B12:C12"/>
    <mergeCell ref="B13:C13"/>
    <mergeCell ref="B1:E4"/>
    <mergeCell ref="B6:O6"/>
    <mergeCell ref="H3:I3"/>
    <mergeCell ref="L3:M3"/>
    <mergeCell ref="N3:O3"/>
    <mergeCell ref="D11:G11"/>
    <mergeCell ref="H1:I1"/>
    <mergeCell ref="H2:I2"/>
    <mergeCell ref="L2:M2"/>
    <mergeCell ref="D9:G9"/>
    <mergeCell ref="D10:G10"/>
    <mergeCell ref="W8:AA8"/>
    <mergeCell ref="T10:U10"/>
    <mergeCell ref="T11:U11"/>
    <mergeCell ref="Q1:Q8"/>
    <mergeCell ref="J1:K1"/>
    <mergeCell ref="L1:M1"/>
    <mergeCell ref="J3:K3"/>
    <mergeCell ref="J2:K2"/>
    <mergeCell ref="N2:O2"/>
    <mergeCell ref="N1:O1"/>
    <mergeCell ref="R3:S3"/>
    <mergeCell ref="R1:S1"/>
    <mergeCell ref="T12:U12"/>
    <mergeCell ref="T13:U13"/>
    <mergeCell ref="T19:U19"/>
    <mergeCell ref="T14:U14"/>
    <mergeCell ref="T15:U15"/>
    <mergeCell ref="T16:U16"/>
    <mergeCell ref="T17:U17"/>
    <mergeCell ref="T18:U18"/>
  </mergeCells>
  <conditionalFormatting sqref="C20:C21 I9:I16 K9:K16 E17:E18 G17:G18 I20:I23 K20:K23 B28 F40:G46 E40:E49 F48:G49 B53">
    <cfRule type="cellIs" dxfId="343" priority="14" stopIfTrue="1" operator="equal">
      <formula>0</formula>
    </cfRule>
  </conditionalFormatting>
  <conditionalFormatting sqref="C40:C49">
    <cfRule type="cellIs" dxfId="342" priority="12" stopIfTrue="1" operator="equal">
      <formula>0</formula>
    </cfRule>
    <cfRule type="cellIs" dxfId="341" priority="13" stopIfTrue="1" operator="equal">
      <formula>0</formula>
    </cfRule>
  </conditionalFormatting>
  <conditionalFormatting sqref="C20:G20">
    <cfRule type="expression" dxfId="340" priority="8" stopIfTrue="1">
      <formula>IF($I$20="",$I$20="")</formula>
    </cfRule>
  </conditionalFormatting>
  <conditionalFormatting sqref="C22:G22">
    <cfRule type="expression" dxfId="339" priority="2" stopIfTrue="1">
      <formula>$I$22=""</formula>
    </cfRule>
  </conditionalFormatting>
  <conditionalFormatting sqref="C23:G23">
    <cfRule type="expression" dxfId="338" priority="1" stopIfTrue="1">
      <formula>$I$23=""</formula>
    </cfRule>
  </conditionalFormatting>
  <conditionalFormatting sqref="I26 K26">
    <cfRule type="cellIs" dxfId="337" priority="11" stopIfTrue="1" operator="equal">
      <formula>0</formula>
    </cfRule>
  </conditionalFormatting>
  <dataValidations count="3">
    <dataValidation type="whole" allowBlank="1" showInputMessage="1" showErrorMessage="1" errorTitle="Negative number" error="Can not put a negative number into worksheet" sqref="I52:L52 K27 I24:I25 J12 K16:K17 L12:L27 I32:L32 I27 J14:J27 K24:K25 I17" xr:uid="{00000000-0002-0000-0900-000000000000}">
      <formula1>0</formula1>
      <formula2>999999999999</formula2>
    </dataValidation>
    <dataValidation allowBlank="1" showInputMessage="1" showErrorMessage="1" errorTitle="Negative number" error="Can not put a negative number into worksheet" sqref="J13:K13 K26 I26 K12 K20:K21 I20:I21" xr:uid="{00000000-0002-0000-0900-000001000000}"/>
    <dataValidation type="whole" allowBlank="1" showInputMessage="1" showErrorMessage="1" errorTitle="Positive Number" error="Can not put a Positive number into worksheet" sqref="I22:I23 K22:K23" xr:uid="{00000000-0002-0000-0900-000002000000}">
      <formula1>-999999999</formula1>
      <formula2>0</formula2>
    </dataValidation>
  </dataValidations>
  <printOptions horizontalCentered="1" verticalCentered="1"/>
  <pageMargins left="0" right="0" top="0.5" bottom="0.16" header="0.5" footer="0.16"/>
  <pageSetup scale="80" orientation="portrait" r:id="rId1"/>
  <headerFooter alignWithMargins="0">
    <oddHeader>&amp;CIncome Analysis Worksheet</oddHeader>
  </headerFooter>
  <ignoredErrors>
    <ignoredError sqref="I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33477" r:id="rId4" name="Button 5">
              <controlPr defaultSize="0" print="0" autoFill="0" autoPict="0" macro="[0]!print1">
                <anchor moveWithCells="1" sizeWithCells="1">
                  <from>
                    <xdr:col>1</xdr:col>
                    <xdr:colOff>38100</xdr:colOff>
                    <xdr:row>5</xdr:row>
                    <xdr:rowOff>219075</xdr:rowOff>
                  </from>
                  <to>
                    <xdr:col>4</xdr:col>
                    <xdr:colOff>161925</xdr:colOff>
                    <xdr:row>6</xdr:row>
                    <xdr:rowOff>190500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36</vt:i4>
      </vt:variant>
    </vt:vector>
  </HeadingPairs>
  <TitlesOfParts>
    <vt:vector size="70" baseType="lpstr">
      <vt:lpstr>Residual and Debt Worksheet</vt:lpstr>
      <vt:lpstr>FNMA 1065 Cheat Sheet</vt:lpstr>
      <vt:lpstr>FNMA 1120S Cheat Sheet</vt:lpstr>
      <vt:lpstr>Input</vt:lpstr>
      <vt:lpstr>Employment (B1)</vt:lpstr>
      <vt:lpstr>Employment (B2)</vt:lpstr>
      <vt:lpstr>Addtl Income (B)</vt:lpstr>
      <vt:lpstr>Addtl Income (CB)</vt:lpstr>
      <vt:lpstr>Borrower 1 (1040)</vt:lpstr>
      <vt:lpstr>Borrower 2 (1040)</vt:lpstr>
      <vt:lpstr>Sch C</vt:lpstr>
      <vt:lpstr>Sch C (2)</vt:lpstr>
      <vt:lpstr>YTD P&amp;L (Sch C)</vt:lpstr>
      <vt:lpstr>Subject Property</vt:lpstr>
      <vt:lpstr>Rental  </vt:lpstr>
      <vt:lpstr>Rental   (2)</vt:lpstr>
      <vt:lpstr>Rental   (3)</vt:lpstr>
      <vt:lpstr>Royalty Income</vt:lpstr>
      <vt:lpstr>Trust</vt:lpstr>
      <vt:lpstr>1065&lt;25%</vt:lpstr>
      <vt:lpstr>1065&lt;25% (2)</vt:lpstr>
      <vt:lpstr>1065 25% +</vt:lpstr>
      <vt:lpstr>YTD P&amp;L (1065)</vt:lpstr>
      <vt:lpstr>FNMA 1065 25%+</vt:lpstr>
      <vt:lpstr>FNMA 1065&lt;25%</vt:lpstr>
      <vt:lpstr>1120S&lt;25%</vt:lpstr>
      <vt:lpstr>1120S&lt;25% (2)</vt:lpstr>
      <vt:lpstr>1120S 25%+ </vt:lpstr>
      <vt:lpstr>YTD P&amp;L (1120S)</vt:lpstr>
      <vt:lpstr>FNMA 1120S 25%+</vt:lpstr>
      <vt:lpstr>FNMA 1120S &lt;25%</vt:lpstr>
      <vt:lpstr>1120</vt:lpstr>
      <vt:lpstr>YTD P&amp;L (1120)</vt:lpstr>
      <vt:lpstr>Farm </vt:lpstr>
      <vt:lpstr>'1065 25% +'!Print_Area</vt:lpstr>
      <vt:lpstr>'1065&lt;25%'!Print_Area</vt:lpstr>
      <vt:lpstr>'1065&lt;25% (2)'!Print_Area</vt:lpstr>
      <vt:lpstr>'1120'!Print_Area</vt:lpstr>
      <vt:lpstr>'1120S 25%+ '!Print_Area</vt:lpstr>
      <vt:lpstr>'1120S&lt;25%'!Print_Area</vt:lpstr>
      <vt:lpstr>'1120S&lt;25% (2)'!Print_Area</vt:lpstr>
      <vt:lpstr>'Addtl Income (B)'!Print_Area</vt:lpstr>
      <vt:lpstr>'Addtl Income (CB)'!Print_Area</vt:lpstr>
      <vt:lpstr>'Borrower 1 (1040)'!Print_Area</vt:lpstr>
      <vt:lpstr>'Borrower 2 (1040)'!Print_Area</vt:lpstr>
      <vt:lpstr>'Employment (B1)'!Print_Area</vt:lpstr>
      <vt:lpstr>'Employment (B2)'!Print_Area</vt:lpstr>
      <vt:lpstr>'Farm '!Print_Area</vt:lpstr>
      <vt:lpstr>Input!Print_Area</vt:lpstr>
      <vt:lpstr>'Rental  '!Print_Area</vt:lpstr>
      <vt:lpstr>'Rental   (2)'!Print_Area</vt:lpstr>
      <vt:lpstr>'Rental   (3)'!Print_Area</vt:lpstr>
      <vt:lpstr>'Royalty Income'!Print_Area</vt:lpstr>
      <vt:lpstr>'Sch C'!Print_Area</vt:lpstr>
      <vt:lpstr>'Sch C (2)'!Print_Area</vt:lpstr>
      <vt:lpstr>'Subject Property'!Print_Area</vt:lpstr>
      <vt:lpstr>Trust!Print_Area</vt:lpstr>
      <vt:lpstr>'YTD P&amp;L (1065)'!Print_Area</vt:lpstr>
      <vt:lpstr>'YTD P&amp;L (1120)'!Print_Area</vt:lpstr>
      <vt:lpstr>'YTD P&amp;L (1120S)'!Print_Area</vt:lpstr>
      <vt:lpstr>'YTD P&amp;L (Sch C)'!Print_Area</vt:lpstr>
      <vt:lpstr>'1065 25% +'!Print_Titles</vt:lpstr>
      <vt:lpstr>'1065&lt;25%'!Print_Titles</vt:lpstr>
      <vt:lpstr>'1065&lt;25% (2)'!Print_Titles</vt:lpstr>
      <vt:lpstr>'1120S 25%+ '!Print_Titles</vt:lpstr>
      <vt:lpstr>'1120S&lt;25%'!Print_Titles</vt:lpstr>
      <vt:lpstr>'1120S&lt;25% (2)'!Print_Titles</vt:lpstr>
      <vt:lpstr>'Rental   (2)'!Print_Titles</vt:lpstr>
      <vt:lpstr>'Rental   (3)'!Print_Titles</vt:lpstr>
      <vt:lpstr>'Royalty Income'!Print_Titles</vt:lpstr>
    </vt:vector>
  </TitlesOfParts>
  <Company>PHH Morgtage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arenam</dc:creator>
  <cp:lastModifiedBy>Francis Betancourt-Molina</cp:lastModifiedBy>
  <cp:lastPrinted>2022-01-20T18:07:28Z</cp:lastPrinted>
  <dcterms:created xsi:type="dcterms:W3CDTF">2011-03-08T21:27:58Z</dcterms:created>
  <dcterms:modified xsi:type="dcterms:W3CDTF">2024-03-01T00:22:30Z</dcterms:modified>
</cp:coreProperties>
</file>